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7s" sheetId="1" r:id="rId1"/>
  </sheets>
  <definedNames/>
  <calcPr fullCalcOnLoad="1"/>
</workbook>
</file>

<file path=xl/sharedStrings.xml><?xml version="1.0" encoding="utf-8"?>
<sst xmlns="http://schemas.openxmlformats.org/spreadsheetml/2006/main" count="289" uniqueCount="139">
  <si>
    <t>Rozdział</t>
  </si>
  <si>
    <t>Paragraf</t>
  </si>
  <si>
    <t>P4</t>
  </si>
  <si>
    <t>Plan</t>
  </si>
  <si>
    <t>Procent wykonania</t>
  </si>
  <si>
    <t>GMINA MIEŚCISKO</t>
  </si>
  <si>
    <t>Dział/Opis</t>
  </si>
  <si>
    <t>010 - Rolnictwo i łowiectwo</t>
  </si>
  <si>
    <t>801 - Oświata i wychowanie</t>
  </si>
  <si>
    <t>020 - Leśnictwo</t>
  </si>
  <si>
    <t>600 - Transport i łączność</t>
  </si>
  <si>
    <t>700 - Gospodarka mieszkaniowa</t>
  </si>
  <si>
    <t>750 - Administracja publiczna</t>
  </si>
  <si>
    <t>751 - Urzędy naczelnych organów władzy państwowej, kontroli i ochrony prawa oraz sądownictwa</t>
  </si>
  <si>
    <t>756 - Dochody od osób prawnych, od osób fizycznych i od innych jednostek nieposiadających osobowości prawnej oraz wydatki związane z ich poborem</t>
  </si>
  <si>
    <t>758 - Różne rozliczenia</t>
  </si>
  <si>
    <t>852 - Pomoc społeczna</t>
  </si>
  <si>
    <t>853 - Pozostałe zadania w zakresie polityki społecznej</t>
  </si>
  <si>
    <t>854 - Edukacyjna opieka wychowawcza</t>
  </si>
  <si>
    <t>900 - Gospodarka komunalna i ochrona środowiska</t>
  </si>
  <si>
    <t>921 - Kultura i ochrona dziedzictwa narodowego</t>
  </si>
  <si>
    <t>01095</t>
  </si>
  <si>
    <t>01095 - Pozostała działalność</t>
  </si>
  <si>
    <t>60016 - Drogi publiczne gminne</t>
  </si>
  <si>
    <t>RAZEM:</t>
  </si>
  <si>
    <t>70005 - Gospodarka gruntami i nieruchomościami</t>
  </si>
  <si>
    <t>75011 - Urzędy wojewódzkie</t>
  </si>
  <si>
    <t>75023 - Urzędy gmin (miast i miast na prawach powiatu)</t>
  </si>
  <si>
    <t>75601 - Wpływy z podatku dochodowego od osób fizycznych</t>
  </si>
  <si>
    <t>75615 - Wpływy z podatku rolnego, podatku leśnego, podatku od czynności cywilnoprawnych, podatków i opłat lokalnych od osób prawnych i innych jednostek organizacyjnych</t>
  </si>
  <si>
    <t>75616 - Wpływy z podatku rolnego, podatku leśnego, podatku od spadków i darowizn, podatku od czynności cywilnoprawnych oraz podatków i opłat lokalnych od osób fizycznych</t>
  </si>
  <si>
    <t>75618 - Wpływy z innych opłat stanowiących dochody jednostek samorządu terytorialnego na podstawie ustaw</t>
  </si>
  <si>
    <t>75621 - Udziały gmin w podatkach stanowiących dochód budżetu państwa</t>
  </si>
  <si>
    <t>75801 - Część oświatowa subwencji ogólnej dla jednostek samorządu terytorialnego</t>
  </si>
  <si>
    <t>75807 - Część wyrównawcza subwencji ogólnej dla gmin</t>
  </si>
  <si>
    <t>75831 - Część równoważąca subwencji ogólnej dla gmin</t>
  </si>
  <si>
    <t>80101 - Szkoły podstawowe</t>
  </si>
  <si>
    <t>80104 - Przedszkola</t>
  </si>
  <si>
    <t>80110 - Gimnazja</t>
  </si>
  <si>
    <t>80114 - Zespoły obsługi ekonomiczno-administracyjnej szkół</t>
  </si>
  <si>
    <t>85212 - Świadczenia rodzinne, zaliczka alimentacyjna oraz składki na ubezpieczenia emerytalne i rentowe z ubezpieczenia społecznego</t>
  </si>
  <si>
    <t>85213 - Składki na ubezpieczenie zdrowotne opłacane za osoby pobierające niektóre świadczenia z pomocy społecznej oraz niektóre świadczenia rodzinne</t>
  </si>
  <si>
    <t>85214 - Zasiłki i pomoc w naturze oraz składki na ubezpieczenia emerytalne i rentowe</t>
  </si>
  <si>
    <t>85219 - Ośrodki pomocy społecznej</t>
  </si>
  <si>
    <t>85228 - Usługi opiekuńcze i specjalistyczne usługi opiekuńcze</t>
  </si>
  <si>
    <t>85295 - Pozostała działalność</t>
  </si>
  <si>
    <t>85324 - Państwowy Fundusz Rehabilitacji Osób Niepełnosprtawnych</t>
  </si>
  <si>
    <t>85415 - Pomoc materialna dla uczniów</t>
  </si>
  <si>
    <t>90001 - Gospodarka ściekowa i ochrona wód</t>
  </si>
  <si>
    <t>92109 - Domy i ośrodki kultury, świetlice i kluby</t>
  </si>
  <si>
    <t>75101 - Urzędu naczelnych organów władzy państwowej, kontroli i ochrony prawa i sądownictwa</t>
  </si>
  <si>
    <t>Środki na dofinansowanie własnych inwestycji gmin (związków gmin), powiatów (związków powiatów), samorządów województw, pozyskane z innych źródeł</t>
  </si>
  <si>
    <t>Dotacje celowe otrzymane z budżetu państwa na realizację zadań biezących z zakresu administracji rządowej oraz innych zadań zleconych gminie (związkom gmin) ustawami</t>
  </si>
  <si>
    <t>Wpłaty z tytułu odpłatnego nabycia prawa własności oraz prawa użytkowania wieczystego nieruchomości</t>
  </si>
  <si>
    <t>Dochody z najmu i dzierżawy składników majątkowych Skarbu Państwa, jednostek samorządu terytorialnego  lub innych jednostek zaliczanych do sektora finansów publicznych oraz innych umów o podobnym charakterze</t>
  </si>
  <si>
    <t>Wpływy z usług</t>
  </si>
  <si>
    <t>Wpływy z różnych dochodów</t>
  </si>
  <si>
    <t>Pozostałe odsetki</t>
  </si>
  <si>
    <t>Wpływy z opłat za zarząd, użytkowanie i użytkowanie wieczyste nieruchomości</t>
  </si>
  <si>
    <t>Subwencje ogólne z budżetu państwa</t>
  </si>
  <si>
    <t>Wpływy z różnych opłat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</si>
  <si>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</si>
  <si>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</si>
  <si>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</si>
  <si>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</si>
  <si>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</si>
  <si>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</si>
  <si>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</si>
  <si>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</si>
  <si>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Wplywy z opłaty targowej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</si>
  <si>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</si>
  <si>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</si>
  <si>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</si>
  <si>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</si>
  <si>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</si>
  <si>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Dotacje celowe otrzymane z budżetu państwa na realizację własnych zadań biezących gmin (związków gmin)</t>
  </si>
  <si>
    <t>Dochody wykonane</t>
  </si>
  <si>
    <t>02001</t>
  </si>
  <si>
    <t>02001 - Gospodarka leśna</t>
  </si>
  <si>
    <t>60095 - Pozostała działalność</t>
  </si>
  <si>
    <t>Wpływy ze sprzedaży składników majątkowych</t>
  </si>
  <si>
    <t>90020 - Wpływy i wydatki związane z gromadzeniem środków z opłat produktowych</t>
  </si>
  <si>
    <t>Wpływy z opłaty produktowej</t>
  </si>
  <si>
    <t>Wpływy z rożnych opłat</t>
  </si>
  <si>
    <t>069</t>
  </si>
  <si>
    <t>077</t>
  </si>
  <si>
    <t>075</t>
  </si>
  <si>
    <t>083</t>
  </si>
  <si>
    <t>097</t>
  </si>
  <si>
    <t>047</t>
  </si>
  <si>
    <t>092</t>
  </si>
  <si>
    <t>087</t>
  </si>
  <si>
    <t>035</t>
  </si>
  <si>
    <t>091</t>
  </si>
  <si>
    <t>031</t>
  </si>
  <si>
    <t>032</t>
  </si>
  <si>
    <t>033</t>
  </si>
  <si>
    <t>034</t>
  </si>
  <si>
    <t>050</t>
  </si>
  <si>
    <t>036</t>
  </si>
  <si>
    <t>043</t>
  </si>
  <si>
    <t>049</t>
  </si>
  <si>
    <t>041</t>
  </si>
  <si>
    <t>048</t>
  </si>
  <si>
    <t>001</t>
  </si>
  <si>
    <t>002</t>
  </si>
  <si>
    <t>040</t>
  </si>
  <si>
    <t>85395 - Pozostała działalność</t>
  </si>
  <si>
    <t>Dotacje otrzymane z funduszy celowych na realizację zadań bieżących jednostek samorządu terytorialnego</t>
  </si>
  <si>
    <t>75095 - Pozostała działalność</t>
  </si>
  <si>
    <t>926 - Kultura fizyczna i sport</t>
  </si>
  <si>
    <t>92605 - Zadania w zakresie kultury fizycznej i sportu</t>
  </si>
  <si>
    <t>629</t>
  </si>
  <si>
    <t>75022 - Rady gmin (miast i miast na prawach powiatu )</t>
  </si>
  <si>
    <t>85216 - Zasiłki stałe</t>
  </si>
  <si>
    <t>Wpływy różnych opłat</t>
  </si>
  <si>
    <t>90019 - Wpływy i wydatki związane z gromadzeniem środków z opłat i kar za korzystanie ze środowiska</t>
  </si>
  <si>
    <t>Dotacje otrzymane z państwowych funduszy celowych na realizację zadań bieżących jednostek sektora finansów publicznych</t>
  </si>
  <si>
    <t>630 - Turystyka</t>
  </si>
  <si>
    <t>63003 - Zadania w zakresie upowszechniania turystyki</t>
  </si>
  <si>
    <t>Dotacje celowe w ramach programów finansowanych z udziałem środków europejskich oraz środków, o których mowa w art.. 5 ust. 1 pkt 3 oraz ust.3 pkt 5 i 6 ustawy, lub płatności w ramach budżetu środków europejskich</t>
  </si>
  <si>
    <t>Wpływy z tytułu zwrotów wypłaconych świadczeń z funduszu alimentacyjnego</t>
  </si>
  <si>
    <t>Dotacje celowe otrzymane z budżetu państwa na realizację inwestycji i zakupów inwestycyjnych własnych gmin (związków gmin)</t>
  </si>
  <si>
    <t>01010 - Infrastruktura wodociągowa i sanitacyjna wsi</t>
  </si>
  <si>
    <t>01010</t>
  </si>
  <si>
    <t>60017 - Drogi wewnętrzne</t>
  </si>
  <si>
    <t>75814 - Różne rozliczenia finansowe</t>
  </si>
  <si>
    <t>098</t>
  </si>
  <si>
    <t>Wpłata do budżetu pozostałości srodków finansowych gromadzonych na wydzielonym rachunku jednostki budżetowej</t>
  </si>
  <si>
    <t>80195 - Pozostała działalność</t>
  </si>
  <si>
    <t>Dotacje celowe przekazane gminie na zadania bieżące realizowane na podstawie porozumień (umów) między jednostkami samorządu terytorialnego</t>
  </si>
  <si>
    <t>90015 - Oświetlenie ulic, placó i dróg</t>
  </si>
  <si>
    <t>Dotacja celowa otrzymana z tytułu pomocy finansowej udzielanej miedzy jednostkami samorządu terytorialnego na dofinansowanie własnych zadań inwestycyjnych i zakupów inwestycyjnych</t>
  </si>
  <si>
    <t>Załącznik Nr 1 do sprawozdania z wykonania budżetu Gminy Mieścisko za 2012 rok</t>
  </si>
  <si>
    <t>DOCHODY BUDŻETU GMINY MIEŚCISKO WG DZIAŁÓW, ROZDZIAŁÓW I PARAGRAFÓW NA DZIEŃ 31.12.2012 ROK</t>
  </si>
  <si>
    <t>75802 - Uzupełnienie subwencji ogólnej dla jednostek samorządu terytorialnego</t>
  </si>
  <si>
    <t>Środki na uzupełnienie dochodów gmin</t>
  </si>
  <si>
    <t>Dotacje celowe w ramach programów finansowanych z udziałem środków europejskich oraz środków, o których mowa w art. 5 ust. 1 pkt 3 oraz ust.3 pkt 5 i 6 ustawy, lub płatności w ramach budżetu środków europejskich</t>
  </si>
  <si>
    <t>92195 - Pozostała działalność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</si>
</sst>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%"/>
    <numFmt numFmtId="175" formatCode="#,##0.00_ ;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.000\ _z_ł_-;\-* #,##0.000\ _z_ł_-;_-* &quot;-&quot;??\ _z_ł_-;_-@_-"/>
    <numFmt numFmtId="181" formatCode="_-* #,##0.0\ _z_ł_-;\-* #,##0.0\ _z_ł_-;_-* &quot;-&quot;??\ _z_ł_-;_-@_-"/>
    <numFmt numFmtId="182" formatCode="_-* #,##0\ _z_ł_-;\-* #,##0\ _z_ł_-;_-* &quot;-&quot;??\ _z_ł_-;_-@_-"/>
    <numFmt numFmtId="183" formatCode="[$-415]d\ mmmm\ yyyy"/>
    <numFmt numFmtId="184" formatCode="00\-0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center" wrapText="1"/>
    </xf>
    <xf numFmtId="4" fontId="0" fillId="0" borderId="0" xfId="42" applyNumberFormat="1" applyFont="1" applyAlignment="1">
      <alignment/>
    </xf>
    <xf numFmtId="4" fontId="1" fillId="4" borderId="10" xfId="42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24" borderId="10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6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horizontal="center" wrapText="1"/>
    </xf>
    <xf numFmtId="4" fontId="1" fillId="20" borderId="10" xfId="42" applyNumberFormat="1" applyFont="1" applyFill="1" applyBorder="1" applyAlignment="1">
      <alignment horizontal="right" wrapText="1"/>
    </xf>
    <xf numFmtId="10" fontId="1" fillId="20" borderId="10" xfId="52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" fontId="1" fillId="6" borderId="10" xfId="42" applyNumberFormat="1" applyFont="1" applyFill="1" applyBorder="1" applyAlignment="1">
      <alignment/>
    </xf>
    <xf numFmtId="10" fontId="1" fillId="6" borderId="10" xfId="52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42" applyNumberFormat="1" applyFont="1" applyBorder="1" applyAlignment="1">
      <alignment/>
    </xf>
    <xf numFmtId="10" fontId="0" fillId="0" borderId="10" xfId="52" applyNumberFormat="1" applyFont="1" applyBorder="1" applyAlignment="1">
      <alignment/>
    </xf>
    <xf numFmtId="0" fontId="1" fillId="20" borderId="10" xfId="0" applyFont="1" applyFill="1" applyBorder="1" applyAlignment="1">
      <alignment horizontal="right" wrapText="1"/>
    </xf>
    <xf numFmtId="10" fontId="1" fillId="20" borderId="10" xfId="52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4" fontId="1" fillId="6" borderId="10" xfId="42" applyNumberFormat="1" applyFont="1" applyFill="1" applyBorder="1" applyAlignment="1">
      <alignment horizontal="right" wrapText="1"/>
    </xf>
    <xf numFmtId="0" fontId="0" fillId="0" borderId="10" xfId="0" applyBorder="1" applyAlignment="1" quotePrefix="1">
      <alignment horizontal="right"/>
    </xf>
    <xf numFmtId="4" fontId="0" fillId="0" borderId="10" xfId="0" applyNumberFormat="1" applyBorder="1" applyAlignment="1">
      <alignment/>
    </xf>
    <xf numFmtId="4" fontId="0" fillId="0" borderId="10" xfId="42" applyNumberFormat="1" applyFont="1" applyFill="1" applyBorder="1" applyAlignment="1">
      <alignment horizontal="right" wrapText="1"/>
    </xf>
    <xf numFmtId="4" fontId="1" fillId="6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 quotePrefix="1">
      <alignment horizontal="right" wrapText="1"/>
    </xf>
    <xf numFmtId="175" fontId="0" fillId="0" borderId="10" xfId="42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1" fillId="24" borderId="10" xfId="0" applyNumberFormat="1" applyFont="1" applyFill="1" applyBorder="1" applyAlignment="1">
      <alignment/>
    </xf>
    <xf numFmtId="10" fontId="0" fillId="20" borderId="10" xfId="52" applyNumberFormat="1" applyFont="1" applyFill="1" applyBorder="1" applyAlignment="1">
      <alignment/>
    </xf>
    <xf numFmtId="4" fontId="1" fillId="3" borderId="10" xfId="42" applyNumberFormat="1" applyFont="1" applyFill="1" applyBorder="1" applyAlignment="1">
      <alignment/>
    </xf>
    <xf numFmtId="10" fontId="1" fillId="3" borderId="10" xfId="52" applyNumberFormat="1" applyFont="1" applyFill="1" applyBorder="1" applyAlignment="1">
      <alignment/>
    </xf>
    <xf numFmtId="10" fontId="1" fillId="24" borderId="10" xfId="52" applyNumberFormat="1" applyFont="1" applyFill="1" applyBorder="1" applyAlignment="1">
      <alignment horizontal="right" wrapText="1"/>
    </xf>
    <xf numFmtId="10" fontId="0" fillId="24" borderId="10" xfId="52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 quotePrefix="1">
      <alignment horizontal="right"/>
    </xf>
    <xf numFmtId="0" fontId="0" fillId="0" borderId="10" xfId="0" applyFont="1" applyBorder="1" applyAlignment="1">
      <alignment wrapText="1" shrinkToFit="1"/>
    </xf>
    <xf numFmtId="10" fontId="0" fillId="0" borderId="10" xfId="52" applyNumberFormat="1" applyFont="1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0" fontId="0" fillId="0" borderId="10" xfId="52" applyNumberFormat="1" applyFont="1" applyFill="1" applyBorder="1" applyAlignment="1">
      <alignment horizontal="right" wrapText="1"/>
    </xf>
    <xf numFmtId="0" fontId="0" fillId="0" borderId="10" xfId="0" applyFont="1" applyFill="1" applyBorder="1" applyAlignment="1" quotePrefix="1">
      <alignment horizontal="center" wrapText="1"/>
    </xf>
    <xf numFmtId="0" fontId="0" fillId="0" borderId="10" xfId="42" applyNumberFormat="1" applyFont="1" applyBorder="1" applyAlignment="1" quotePrefix="1">
      <alignment horizontal="right"/>
    </xf>
    <xf numFmtId="4" fontId="1" fillId="24" borderId="10" xfId="42" applyNumberFormat="1" applyFont="1" applyFill="1" applyBorder="1" applyAlignment="1">
      <alignment horizontal="right" wrapText="1"/>
    </xf>
    <xf numFmtId="0" fontId="0" fillId="0" borderId="10" xfId="0" applyFill="1" applyBorder="1" applyAlignment="1" quotePrefix="1">
      <alignment horizontal="right"/>
    </xf>
    <xf numFmtId="4" fontId="0" fillId="0" borderId="10" xfId="42" applyNumberFormat="1" applyFont="1" applyFill="1" applyBorder="1" applyAlignment="1">
      <alignment/>
    </xf>
    <xf numFmtId="10" fontId="1" fillId="24" borderId="10" xfId="52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>
      <alignment/>
    </xf>
    <xf numFmtId="4" fontId="0" fillId="0" borderId="10" xfId="42" applyNumberFormat="1" applyFont="1" applyBorder="1" applyAlignment="1">
      <alignment/>
    </xf>
    <xf numFmtId="10" fontId="0" fillId="0" borderId="10" xfId="52" applyNumberFormat="1" applyFont="1" applyBorder="1" applyAlignment="1">
      <alignment/>
    </xf>
    <xf numFmtId="0" fontId="0" fillId="0" borderId="10" xfId="0" applyFont="1" applyBorder="1" applyAlignment="1" quotePrefix="1">
      <alignment horizontal="righ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="120" zoomScaleSheetLayoutView="120" zoomScalePageLayoutView="0" workbookViewId="0" topLeftCell="A181">
      <selection activeCell="B137" sqref="B137"/>
    </sheetView>
  </sheetViews>
  <sheetFormatPr defaultColWidth="9.140625" defaultRowHeight="12.75"/>
  <cols>
    <col min="1" max="1" width="10.00390625" style="79" customWidth="1"/>
    <col min="2" max="2" width="11.57421875" style="0" customWidth="1"/>
    <col min="3" max="3" width="7.140625" style="0" customWidth="1"/>
    <col min="4" max="4" width="56.28125" style="0" customWidth="1"/>
    <col min="5" max="5" width="18.00390625" style="2" customWidth="1"/>
    <col min="6" max="6" width="18.8515625" style="2" customWidth="1"/>
    <col min="7" max="7" width="17.8515625" style="0" customWidth="1"/>
  </cols>
  <sheetData>
    <row r="1" spans="1:7" ht="23.25" customHeight="1">
      <c r="A1" s="78" t="s">
        <v>5</v>
      </c>
      <c r="F1" s="92" t="s">
        <v>133</v>
      </c>
      <c r="G1" s="92"/>
    </row>
    <row r="2" ht="6.75" customHeight="1"/>
    <row r="3" spans="1:7" ht="12.75">
      <c r="A3" s="93" t="s">
        <v>134</v>
      </c>
      <c r="B3" s="93"/>
      <c r="C3" s="93"/>
      <c r="D3" s="93"/>
      <c r="E3" s="93"/>
      <c r="F3" s="93"/>
      <c r="G3" s="93"/>
    </row>
    <row r="4" ht="6.75" customHeight="1"/>
    <row r="5" spans="1:7" ht="22.5" customHeight="1">
      <c r="A5" s="1" t="s">
        <v>0</v>
      </c>
      <c r="B5" s="1" t="s">
        <v>1</v>
      </c>
      <c r="C5" s="1" t="s">
        <v>2</v>
      </c>
      <c r="D5" s="1" t="s">
        <v>6</v>
      </c>
      <c r="E5" s="3" t="s">
        <v>3</v>
      </c>
      <c r="F5" s="3" t="s">
        <v>76</v>
      </c>
      <c r="G5" s="1" t="s">
        <v>4</v>
      </c>
    </row>
    <row r="6" spans="1:7" ht="12.75">
      <c r="A6" s="29"/>
      <c r="B6" s="29"/>
      <c r="C6" s="29"/>
      <c r="D6" s="8" t="s">
        <v>7</v>
      </c>
      <c r="E6" s="30">
        <f>E7+E13</f>
        <v>1353292</v>
      </c>
      <c r="F6" s="30">
        <f>F7+F13</f>
        <v>1428959.2000000002</v>
      </c>
      <c r="G6" s="31">
        <f>F6/E6*100%</f>
        <v>1.055913431838805</v>
      </c>
    </row>
    <row r="7" spans="1:7" s="23" customFormat="1" ht="12.75">
      <c r="A7" s="69"/>
      <c r="B7" s="69"/>
      <c r="C7" s="69"/>
      <c r="D7" s="11" t="s">
        <v>123</v>
      </c>
      <c r="E7" s="73">
        <f>SUM(E8:E12)</f>
        <v>576988</v>
      </c>
      <c r="F7" s="73">
        <f>SUM(F8:F12)</f>
        <v>575379.04</v>
      </c>
      <c r="G7" s="60">
        <f>F7/E7*100%</f>
        <v>0.9972114498048487</v>
      </c>
    </row>
    <row r="8" spans="1:7" s="23" customFormat="1" ht="12.75">
      <c r="A8" s="71" t="s">
        <v>124</v>
      </c>
      <c r="B8" s="53" t="s">
        <v>84</v>
      </c>
      <c r="C8" s="52">
        <v>0</v>
      </c>
      <c r="D8" s="9" t="s">
        <v>60</v>
      </c>
      <c r="E8" s="46">
        <v>76</v>
      </c>
      <c r="F8" s="46">
        <v>70.4</v>
      </c>
      <c r="G8" s="70">
        <f>F8/E8</f>
        <v>0.9263157894736843</v>
      </c>
    </row>
    <row r="9" spans="1:7" s="23" customFormat="1" ht="25.5">
      <c r="A9" s="71" t="s">
        <v>124</v>
      </c>
      <c r="B9" s="53" t="s">
        <v>85</v>
      </c>
      <c r="C9" s="52">
        <v>0</v>
      </c>
      <c r="D9" s="17" t="s">
        <v>53</v>
      </c>
      <c r="E9" s="46">
        <v>20505</v>
      </c>
      <c r="F9" s="46">
        <v>20504.1</v>
      </c>
      <c r="G9" s="70">
        <f>F9/E9</f>
        <v>0.9999561082662765</v>
      </c>
    </row>
    <row r="10" spans="1:7" s="23" customFormat="1" ht="12.75">
      <c r="A10" s="71" t="s">
        <v>124</v>
      </c>
      <c r="B10" s="53" t="s">
        <v>90</v>
      </c>
      <c r="C10" s="52">
        <v>0</v>
      </c>
      <c r="D10" s="9" t="s">
        <v>57</v>
      </c>
      <c r="E10" s="46">
        <v>7</v>
      </c>
      <c r="F10" s="46">
        <v>5.13</v>
      </c>
      <c r="G10" s="70">
        <f>F10/E10</f>
        <v>0.7328571428571429</v>
      </c>
    </row>
    <row r="11" spans="1:7" s="23" customFormat="1" ht="12.75">
      <c r="A11" s="71" t="s">
        <v>124</v>
      </c>
      <c r="B11" s="53" t="s">
        <v>88</v>
      </c>
      <c r="C11" s="52">
        <v>0</v>
      </c>
      <c r="D11" s="9" t="s">
        <v>56</v>
      </c>
      <c r="E11" s="46">
        <v>38400</v>
      </c>
      <c r="F11" s="46">
        <v>36762.41</v>
      </c>
      <c r="G11" s="70">
        <f>F11/E11*100%</f>
        <v>0.9573544270833334</v>
      </c>
    </row>
    <row r="12" spans="1:7" s="23" customFormat="1" ht="38.25">
      <c r="A12" s="71" t="s">
        <v>124</v>
      </c>
      <c r="B12" s="53" t="s">
        <v>112</v>
      </c>
      <c r="C12" s="52">
        <v>7</v>
      </c>
      <c r="D12" s="17" t="s">
        <v>51</v>
      </c>
      <c r="E12" s="46">
        <v>518000</v>
      </c>
      <c r="F12" s="46">
        <v>518037</v>
      </c>
      <c r="G12" s="70">
        <f>F12/E12*100%</f>
        <v>1.0000714285714285</v>
      </c>
    </row>
    <row r="13" spans="1:7" ht="12.75">
      <c r="A13" s="80"/>
      <c r="B13" s="33"/>
      <c r="C13" s="32"/>
      <c r="D13" s="10" t="s">
        <v>22</v>
      </c>
      <c r="E13" s="34">
        <f>SUM(E14:E15)</f>
        <v>776304</v>
      </c>
      <c r="F13" s="34">
        <f>SUM(F14:F15)</f>
        <v>853580.16</v>
      </c>
      <c r="G13" s="60">
        <f>F13/E13*100%</f>
        <v>1.0995436839176405</v>
      </c>
    </row>
    <row r="14" spans="1:7" ht="25.5">
      <c r="A14" s="81" t="s">
        <v>21</v>
      </c>
      <c r="B14" s="74" t="s">
        <v>85</v>
      </c>
      <c r="C14" s="32">
        <v>0</v>
      </c>
      <c r="D14" s="18" t="s">
        <v>53</v>
      </c>
      <c r="E14" s="75">
        <v>145000</v>
      </c>
      <c r="F14" s="75">
        <v>222364.92</v>
      </c>
      <c r="G14" s="70">
        <f>F14/E14*100%</f>
        <v>1.5335511724137931</v>
      </c>
    </row>
    <row r="15" spans="1:7" ht="38.25">
      <c r="A15" s="82" t="s">
        <v>21</v>
      </c>
      <c r="B15" s="36">
        <v>201</v>
      </c>
      <c r="C15" s="9">
        <v>0</v>
      </c>
      <c r="D15" s="17" t="s">
        <v>52</v>
      </c>
      <c r="E15" s="37">
        <v>631304</v>
      </c>
      <c r="F15" s="37">
        <v>631215.24</v>
      </c>
      <c r="G15" s="38">
        <f aca="true" t="shared" si="0" ref="G15:G82">F15/E15*100%</f>
        <v>0.9998594021263923</v>
      </c>
    </row>
    <row r="16" spans="1:7" ht="12.75">
      <c r="A16" s="29"/>
      <c r="B16" s="39"/>
      <c r="C16" s="29"/>
      <c r="D16" s="8" t="s">
        <v>9</v>
      </c>
      <c r="E16" s="30">
        <f>SUM(E17)</f>
        <v>6630</v>
      </c>
      <c r="F16" s="30">
        <f>SUM(F17)</f>
        <v>8180.110000000001</v>
      </c>
      <c r="G16" s="40">
        <f t="shared" si="0"/>
        <v>1.2338024132730017</v>
      </c>
    </row>
    <row r="17" spans="1:7" ht="12.75">
      <c r="A17" s="41"/>
      <c r="B17" s="42"/>
      <c r="C17" s="41"/>
      <c r="D17" s="11" t="s">
        <v>78</v>
      </c>
      <c r="E17" s="43">
        <f>SUM(E18:E20)</f>
        <v>6630</v>
      </c>
      <c r="F17" s="43">
        <f>SUM(F18:F20)</f>
        <v>8180.110000000001</v>
      </c>
      <c r="G17" s="35">
        <f t="shared" si="0"/>
        <v>1.2338024132730017</v>
      </c>
    </row>
    <row r="18" spans="1:7" ht="12.75">
      <c r="A18" s="86" t="s">
        <v>77</v>
      </c>
      <c r="B18" s="87" t="s">
        <v>84</v>
      </c>
      <c r="C18" s="88">
        <v>0</v>
      </c>
      <c r="D18" s="88" t="s">
        <v>56</v>
      </c>
      <c r="E18" s="89">
        <v>108</v>
      </c>
      <c r="F18" s="89">
        <v>107.47</v>
      </c>
      <c r="G18" s="90">
        <f>F18/E18</f>
        <v>0.9950925925925925</v>
      </c>
    </row>
    <row r="19" spans="1:7" ht="51">
      <c r="A19" s="82" t="s">
        <v>77</v>
      </c>
      <c r="B19" s="44" t="s">
        <v>86</v>
      </c>
      <c r="C19" s="9">
        <v>0</v>
      </c>
      <c r="D19" s="18" t="s">
        <v>54</v>
      </c>
      <c r="E19" s="45">
        <v>6410</v>
      </c>
      <c r="F19" s="45">
        <v>6860.24</v>
      </c>
      <c r="G19" s="38">
        <f>F19/E19*100%</f>
        <v>1.0702402496099843</v>
      </c>
    </row>
    <row r="20" spans="1:7" ht="12.75">
      <c r="A20" s="82" t="s">
        <v>77</v>
      </c>
      <c r="B20" s="44" t="s">
        <v>88</v>
      </c>
      <c r="C20" s="9">
        <v>0</v>
      </c>
      <c r="D20" s="18" t="s">
        <v>56</v>
      </c>
      <c r="E20" s="45">
        <v>112</v>
      </c>
      <c r="F20" s="45">
        <v>1212.4</v>
      </c>
      <c r="G20" s="38">
        <f t="shared" si="0"/>
        <v>10.825000000000001</v>
      </c>
    </row>
    <row r="21" spans="1:7" ht="12.75">
      <c r="A21" s="29"/>
      <c r="B21" s="39"/>
      <c r="C21" s="29"/>
      <c r="D21" s="8" t="s">
        <v>10</v>
      </c>
      <c r="E21" s="30">
        <f>E22+E27+E30</f>
        <v>277485</v>
      </c>
      <c r="F21" s="30">
        <f>F22+F27+F30</f>
        <v>278733.59</v>
      </c>
      <c r="G21" s="40">
        <f t="shared" si="0"/>
        <v>1.0044996666486479</v>
      </c>
    </row>
    <row r="22" spans="1:7" ht="12.75">
      <c r="A22" s="80"/>
      <c r="B22" s="33"/>
      <c r="C22" s="32"/>
      <c r="D22" s="11" t="s">
        <v>23</v>
      </c>
      <c r="E22" s="43">
        <f>SUM(E23:E26)</f>
        <v>157528</v>
      </c>
      <c r="F22" s="43">
        <f>SUM(F23:F26)</f>
        <v>157545.96</v>
      </c>
      <c r="G22" s="35">
        <f t="shared" si="0"/>
        <v>1.0001140114773246</v>
      </c>
    </row>
    <row r="23" spans="1:7" ht="12.75">
      <c r="A23" s="83">
        <v>60016</v>
      </c>
      <c r="B23" s="44" t="s">
        <v>84</v>
      </c>
      <c r="C23" s="9">
        <v>0</v>
      </c>
      <c r="D23" s="22" t="s">
        <v>83</v>
      </c>
      <c r="E23" s="46">
        <v>5500</v>
      </c>
      <c r="F23" s="46">
        <v>5225.43</v>
      </c>
      <c r="G23" s="38">
        <f t="shared" si="0"/>
        <v>0.9500781818181818</v>
      </c>
    </row>
    <row r="24" spans="1:7" ht="12.75">
      <c r="A24" s="83">
        <v>60016</v>
      </c>
      <c r="B24" s="91" t="s">
        <v>90</v>
      </c>
      <c r="C24" s="9">
        <v>0</v>
      </c>
      <c r="D24" s="22" t="s">
        <v>57</v>
      </c>
      <c r="E24" s="46">
        <v>0</v>
      </c>
      <c r="F24" s="46">
        <v>8.8</v>
      </c>
      <c r="G24" s="38">
        <v>0</v>
      </c>
    </row>
    <row r="25" spans="1:7" ht="12.75">
      <c r="A25" s="83">
        <v>60016</v>
      </c>
      <c r="B25" s="91" t="s">
        <v>88</v>
      </c>
      <c r="C25" s="9">
        <v>0</v>
      </c>
      <c r="D25" s="22" t="s">
        <v>56</v>
      </c>
      <c r="E25" s="46">
        <v>2028</v>
      </c>
      <c r="F25" s="46">
        <v>2311.73</v>
      </c>
      <c r="G25" s="38">
        <f>F25/E25</f>
        <v>1.139906311637081</v>
      </c>
    </row>
    <row r="26" spans="1:7" ht="38.25">
      <c r="A26" s="83">
        <v>60016</v>
      </c>
      <c r="B26" s="44">
        <v>630</v>
      </c>
      <c r="C26" s="9">
        <v>0</v>
      </c>
      <c r="D26" s="18" t="s">
        <v>132</v>
      </c>
      <c r="E26" s="45">
        <v>150000</v>
      </c>
      <c r="F26" s="45">
        <v>150000</v>
      </c>
      <c r="G26" s="38">
        <f t="shared" si="0"/>
        <v>1</v>
      </c>
    </row>
    <row r="27" spans="1:7" ht="12.75">
      <c r="A27" s="83"/>
      <c r="B27" s="44"/>
      <c r="C27" s="9"/>
      <c r="D27" s="14" t="s">
        <v>125</v>
      </c>
      <c r="E27" s="56">
        <f>SUM(E28:E29)</f>
        <v>115557</v>
      </c>
      <c r="F27" s="56">
        <f>SUM(F28:F29)</f>
        <v>116266.6</v>
      </c>
      <c r="G27" s="76">
        <f>F27/E27</f>
        <v>1.0061406924721135</v>
      </c>
    </row>
    <row r="28" spans="1:7" ht="12.75">
      <c r="A28" s="83">
        <v>60017</v>
      </c>
      <c r="B28" s="44" t="s">
        <v>90</v>
      </c>
      <c r="C28" s="9">
        <v>0</v>
      </c>
      <c r="D28" s="9" t="s">
        <v>57</v>
      </c>
      <c r="E28" s="45">
        <v>1</v>
      </c>
      <c r="F28" s="45">
        <v>0.6</v>
      </c>
      <c r="G28" s="38">
        <f>F28/E28</f>
        <v>0.6</v>
      </c>
    </row>
    <row r="29" spans="1:7" ht="38.25">
      <c r="A29" s="83">
        <v>60017</v>
      </c>
      <c r="B29" s="44">
        <v>629</v>
      </c>
      <c r="C29" s="9">
        <v>7</v>
      </c>
      <c r="D29" s="17" t="s">
        <v>51</v>
      </c>
      <c r="E29" s="45">
        <v>115556</v>
      </c>
      <c r="F29" s="45">
        <v>116266</v>
      </c>
      <c r="G29" s="38">
        <f>F29/E29</f>
        <v>1.006144207137665</v>
      </c>
    </row>
    <row r="30" spans="1:7" ht="12.75">
      <c r="A30" s="83"/>
      <c r="B30" s="36"/>
      <c r="C30" s="9"/>
      <c r="D30" s="11" t="s">
        <v>79</v>
      </c>
      <c r="E30" s="47">
        <f>SUM(E31)</f>
        <v>4400</v>
      </c>
      <c r="F30" s="47">
        <f>SUM(F31)</f>
        <v>4921.03</v>
      </c>
      <c r="G30" s="35">
        <f t="shared" si="0"/>
        <v>1.118415909090909</v>
      </c>
    </row>
    <row r="31" spans="1:7" ht="12.75">
      <c r="A31" s="83">
        <v>60095</v>
      </c>
      <c r="B31" s="44" t="s">
        <v>87</v>
      </c>
      <c r="C31" s="9">
        <v>0</v>
      </c>
      <c r="D31" s="18" t="s">
        <v>55</v>
      </c>
      <c r="E31" s="45">
        <v>4400</v>
      </c>
      <c r="F31" s="45">
        <v>4921.03</v>
      </c>
      <c r="G31" s="38">
        <f t="shared" si="0"/>
        <v>1.118415909090909</v>
      </c>
    </row>
    <row r="32" spans="1:7" ht="12.75">
      <c r="A32" s="84"/>
      <c r="B32" s="65"/>
      <c r="C32" s="64"/>
      <c r="D32" s="4" t="s">
        <v>118</v>
      </c>
      <c r="E32" s="68">
        <f>SUM(E33)</f>
        <v>15200</v>
      </c>
      <c r="F32" s="68">
        <f>SUM(F33)</f>
        <v>13415</v>
      </c>
      <c r="G32" s="57">
        <f>F32/E32*100%</f>
        <v>0.8825657894736842</v>
      </c>
    </row>
    <row r="33" spans="1:7" ht="12.75">
      <c r="A33" s="83"/>
      <c r="B33" s="44"/>
      <c r="C33" s="9"/>
      <c r="D33" s="14" t="s">
        <v>119</v>
      </c>
      <c r="E33" s="62">
        <f>SUM(E34)</f>
        <v>15200</v>
      </c>
      <c r="F33" s="62">
        <f>SUM(F34)</f>
        <v>13415</v>
      </c>
      <c r="G33" s="61">
        <f>F33/E33*100%</f>
        <v>0.8825657894736842</v>
      </c>
    </row>
    <row r="34" spans="1:7" ht="12.75">
      <c r="A34" s="83">
        <v>63003</v>
      </c>
      <c r="B34" s="72" t="s">
        <v>88</v>
      </c>
      <c r="C34" s="9">
        <v>0</v>
      </c>
      <c r="D34" s="18" t="s">
        <v>56</v>
      </c>
      <c r="E34" s="45">
        <v>15200</v>
      </c>
      <c r="F34" s="45">
        <v>13415</v>
      </c>
      <c r="G34" s="38">
        <f>F34/E34*100%</f>
        <v>0.8825657894736842</v>
      </c>
    </row>
    <row r="35" spans="1:7" ht="12.75">
      <c r="A35" s="29"/>
      <c r="B35" s="4"/>
      <c r="C35" s="29"/>
      <c r="D35" s="8" t="s">
        <v>11</v>
      </c>
      <c r="E35" s="30">
        <f>SUM(E36)</f>
        <v>902415</v>
      </c>
      <c r="F35" s="30">
        <f>SUM(F36)</f>
        <v>430203.6500000001</v>
      </c>
      <c r="G35" s="40">
        <f t="shared" si="0"/>
        <v>0.47672484389111447</v>
      </c>
    </row>
    <row r="36" spans="1:7" ht="12.75">
      <c r="A36" s="41"/>
      <c r="B36" s="41"/>
      <c r="C36" s="41"/>
      <c r="D36" s="11" t="s">
        <v>25</v>
      </c>
      <c r="E36" s="43">
        <f>SUM(E37:E42)</f>
        <v>902415</v>
      </c>
      <c r="F36" s="43">
        <f>SUM(F37:F42)</f>
        <v>430203.6500000001</v>
      </c>
      <c r="G36" s="35">
        <f t="shared" si="0"/>
        <v>0.47672484389111447</v>
      </c>
    </row>
    <row r="37" spans="1:7" ht="25.5">
      <c r="A37" s="83">
        <v>70005</v>
      </c>
      <c r="B37" s="44" t="s">
        <v>89</v>
      </c>
      <c r="C37" s="9">
        <v>0</v>
      </c>
      <c r="D37" s="17" t="s">
        <v>58</v>
      </c>
      <c r="E37" s="45">
        <v>15000</v>
      </c>
      <c r="F37" s="45">
        <v>14303.5</v>
      </c>
      <c r="G37" s="38">
        <f t="shared" si="0"/>
        <v>0.9535666666666667</v>
      </c>
    </row>
    <row r="38" spans="1:7" ht="12.75">
      <c r="A38" s="83">
        <v>70005</v>
      </c>
      <c r="B38" s="44" t="s">
        <v>84</v>
      </c>
      <c r="C38" s="9">
        <v>0</v>
      </c>
      <c r="D38" s="9" t="s">
        <v>60</v>
      </c>
      <c r="E38" s="45">
        <v>450</v>
      </c>
      <c r="F38" s="45">
        <v>418.4</v>
      </c>
      <c r="G38" s="38">
        <f t="shared" si="0"/>
        <v>0.9297777777777777</v>
      </c>
    </row>
    <row r="39" spans="1:7" ht="51">
      <c r="A39" s="83">
        <v>70005</v>
      </c>
      <c r="B39" s="44" t="s">
        <v>86</v>
      </c>
      <c r="C39" s="9">
        <v>0</v>
      </c>
      <c r="D39" s="18" t="s">
        <v>54</v>
      </c>
      <c r="E39" s="45">
        <v>194565</v>
      </c>
      <c r="F39" s="45">
        <v>204603.38</v>
      </c>
      <c r="G39" s="38">
        <f t="shared" si="0"/>
        <v>1.0515939660267777</v>
      </c>
    </row>
    <row r="40" spans="1:7" ht="25.5">
      <c r="A40" s="83">
        <v>70005</v>
      </c>
      <c r="B40" s="44" t="s">
        <v>85</v>
      </c>
      <c r="C40" s="9">
        <v>0</v>
      </c>
      <c r="D40" s="18" t="s">
        <v>53</v>
      </c>
      <c r="E40" s="45">
        <v>620000</v>
      </c>
      <c r="F40" s="45">
        <v>183320.89</v>
      </c>
      <c r="G40" s="38">
        <f t="shared" si="0"/>
        <v>0.2956788548387097</v>
      </c>
    </row>
    <row r="41" spans="1:7" ht="12.75">
      <c r="A41" s="83">
        <v>70005</v>
      </c>
      <c r="B41" s="44" t="s">
        <v>90</v>
      </c>
      <c r="C41" s="9">
        <v>0</v>
      </c>
      <c r="D41" s="9" t="s">
        <v>57</v>
      </c>
      <c r="E41" s="45">
        <v>2400</v>
      </c>
      <c r="F41" s="45">
        <v>972.21</v>
      </c>
      <c r="G41" s="38">
        <f t="shared" si="0"/>
        <v>0.4050875</v>
      </c>
    </row>
    <row r="42" spans="1:7" ht="12.75">
      <c r="A42" s="83">
        <v>70005</v>
      </c>
      <c r="B42" s="44" t="s">
        <v>88</v>
      </c>
      <c r="C42" s="9">
        <v>0</v>
      </c>
      <c r="D42" s="9" t="s">
        <v>56</v>
      </c>
      <c r="E42" s="45">
        <v>70000</v>
      </c>
      <c r="F42" s="45">
        <v>26585.27</v>
      </c>
      <c r="G42" s="38">
        <f t="shared" si="0"/>
        <v>0.37978957142857145</v>
      </c>
    </row>
    <row r="43" spans="1:7" ht="12.75">
      <c r="A43" s="29"/>
      <c r="B43" s="39"/>
      <c r="C43" s="29"/>
      <c r="D43" s="8" t="s">
        <v>12</v>
      </c>
      <c r="E43" s="30">
        <f>SUM(E44,E46,E48,E55)</f>
        <v>124333</v>
      </c>
      <c r="F43" s="30">
        <f>SUM(F44,F46,F48,F55)</f>
        <v>113751.6</v>
      </c>
      <c r="G43" s="40">
        <f t="shared" si="0"/>
        <v>0.9148946780018178</v>
      </c>
    </row>
    <row r="44" spans="1:7" ht="12.75">
      <c r="A44" s="41"/>
      <c r="B44" s="42"/>
      <c r="C44" s="41"/>
      <c r="D44" s="11" t="s">
        <v>26</v>
      </c>
      <c r="E44" s="43">
        <v>54300</v>
      </c>
      <c r="F44" s="43">
        <f>SUM(F45)</f>
        <v>54300</v>
      </c>
      <c r="G44" s="35">
        <f t="shared" si="0"/>
        <v>1</v>
      </c>
    </row>
    <row r="45" spans="1:7" ht="38.25">
      <c r="A45" s="83">
        <v>75011</v>
      </c>
      <c r="B45" s="36">
        <v>201</v>
      </c>
      <c r="C45" s="9">
        <v>0</v>
      </c>
      <c r="D45" s="17" t="s">
        <v>52</v>
      </c>
      <c r="E45" s="45">
        <v>54300</v>
      </c>
      <c r="F45" s="45">
        <v>54300</v>
      </c>
      <c r="G45" s="38">
        <f t="shared" si="0"/>
        <v>1</v>
      </c>
    </row>
    <row r="46" spans="1:7" ht="12.75">
      <c r="A46" s="83"/>
      <c r="B46" s="36"/>
      <c r="C46" s="9"/>
      <c r="D46" s="26" t="s">
        <v>113</v>
      </c>
      <c r="E46" s="47">
        <f>SUM(E47)</f>
        <v>25265</v>
      </c>
      <c r="F46" s="47">
        <f>SUM(F47)</f>
        <v>25265</v>
      </c>
      <c r="G46" s="35">
        <f t="shared" si="0"/>
        <v>1</v>
      </c>
    </row>
    <row r="47" spans="1:7" ht="12.75">
      <c r="A47" s="83">
        <v>75022</v>
      </c>
      <c r="B47" s="44" t="s">
        <v>88</v>
      </c>
      <c r="C47" s="9">
        <v>0</v>
      </c>
      <c r="D47" s="50" t="s">
        <v>56</v>
      </c>
      <c r="E47" s="48">
        <v>25265</v>
      </c>
      <c r="F47" s="48">
        <v>25265</v>
      </c>
      <c r="G47" s="38">
        <f t="shared" si="0"/>
        <v>1</v>
      </c>
    </row>
    <row r="48" spans="1:7" ht="12.75">
      <c r="A48" s="83"/>
      <c r="B48" s="36"/>
      <c r="C48" s="9"/>
      <c r="D48" s="6" t="s">
        <v>27</v>
      </c>
      <c r="E48" s="34">
        <f>SUM(E49:E54)</f>
        <v>37128</v>
      </c>
      <c r="F48" s="34">
        <f>SUM(F49:F54)</f>
        <v>28431.64</v>
      </c>
      <c r="G48" s="35">
        <f t="shared" si="0"/>
        <v>0.7657735401853049</v>
      </c>
    </row>
    <row r="49" spans="1:7" ht="12.75">
      <c r="A49" s="83">
        <v>75023</v>
      </c>
      <c r="B49" s="44" t="s">
        <v>84</v>
      </c>
      <c r="C49" s="9">
        <v>0</v>
      </c>
      <c r="D49" s="9" t="s">
        <v>60</v>
      </c>
      <c r="E49" s="45">
        <v>100</v>
      </c>
      <c r="F49" s="45">
        <v>0</v>
      </c>
      <c r="G49" s="38">
        <f t="shared" si="0"/>
        <v>0</v>
      </c>
    </row>
    <row r="50" spans="1:9" ht="51">
      <c r="A50" s="83">
        <v>75023</v>
      </c>
      <c r="B50" s="44" t="s">
        <v>86</v>
      </c>
      <c r="C50" s="9">
        <v>0</v>
      </c>
      <c r="D50" s="18" t="s">
        <v>54</v>
      </c>
      <c r="E50" s="45">
        <v>9500</v>
      </c>
      <c r="F50" s="45">
        <v>9649.92</v>
      </c>
      <c r="G50" s="38">
        <f t="shared" si="0"/>
        <v>1.015781052631579</v>
      </c>
      <c r="I50" s="63"/>
    </row>
    <row r="51" spans="1:7" ht="12.75">
      <c r="A51" s="83">
        <v>75023</v>
      </c>
      <c r="B51" s="44" t="s">
        <v>90</v>
      </c>
      <c r="C51" s="9">
        <v>0</v>
      </c>
      <c r="D51" s="9" t="s">
        <v>57</v>
      </c>
      <c r="E51" s="45">
        <v>5500</v>
      </c>
      <c r="F51" s="45">
        <v>7048.57</v>
      </c>
      <c r="G51" s="38">
        <f t="shared" si="0"/>
        <v>1.2815581818181818</v>
      </c>
    </row>
    <row r="52" spans="1:7" ht="12.75">
      <c r="A52" s="83">
        <v>75023</v>
      </c>
      <c r="B52" s="44" t="s">
        <v>88</v>
      </c>
      <c r="C52" s="9">
        <v>0</v>
      </c>
      <c r="D52" s="50" t="s">
        <v>56</v>
      </c>
      <c r="E52" s="49">
        <v>5800</v>
      </c>
      <c r="F52" s="49">
        <v>5416.65</v>
      </c>
      <c r="G52" s="38">
        <f t="shared" si="0"/>
        <v>0.933905172413793</v>
      </c>
    </row>
    <row r="53" spans="1:7" ht="51">
      <c r="A53" s="83">
        <v>75023</v>
      </c>
      <c r="B53" s="44">
        <v>200</v>
      </c>
      <c r="C53" s="9">
        <v>7</v>
      </c>
      <c r="D53" s="18" t="s">
        <v>120</v>
      </c>
      <c r="E53" s="49">
        <v>15752</v>
      </c>
      <c r="F53" s="49">
        <v>6316.5</v>
      </c>
      <c r="G53" s="38">
        <f>F53/E53*100%</f>
        <v>0.40099669883189437</v>
      </c>
    </row>
    <row r="54" spans="1:7" ht="51">
      <c r="A54" s="83">
        <v>75023</v>
      </c>
      <c r="B54" s="44">
        <v>200</v>
      </c>
      <c r="C54" s="9">
        <v>9</v>
      </c>
      <c r="D54" s="18" t="s">
        <v>120</v>
      </c>
      <c r="E54" s="49">
        <v>476</v>
      </c>
      <c r="F54" s="49">
        <v>0</v>
      </c>
      <c r="G54" s="38">
        <f>F54/E54*100%</f>
        <v>0</v>
      </c>
    </row>
    <row r="55" spans="1:7" ht="12.75">
      <c r="A55" s="83"/>
      <c r="B55" s="44"/>
      <c r="C55" s="9"/>
      <c r="D55" s="6" t="s">
        <v>109</v>
      </c>
      <c r="E55" s="47">
        <f>SUM(E56:E58)</f>
        <v>7640</v>
      </c>
      <c r="F55" s="47">
        <f>SUM(F56:F58)</f>
        <v>5754.96</v>
      </c>
      <c r="G55" s="35">
        <f t="shared" si="0"/>
        <v>0.7532670157068063</v>
      </c>
    </row>
    <row r="56" spans="1:7" ht="12.75">
      <c r="A56" s="83">
        <v>75095</v>
      </c>
      <c r="B56" s="44" t="s">
        <v>84</v>
      </c>
      <c r="C56" s="9">
        <v>0</v>
      </c>
      <c r="D56" s="9" t="s">
        <v>60</v>
      </c>
      <c r="E56" s="77">
        <v>75</v>
      </c>
      <c r="F56" s="77">
        <v>61.6</v>
      </c>
      <c r="G56" s="67">
        <f t="shared" si="0"/>
        <v>0.8213333333333334</v>
      </c>
    </row>
    <row r="57" spans="1:7" ht="12.75">
      <c r="A57" s="83">
        <v>75095</v>
      </c>
      <c r="B57" s="91" t="s">
        <v>90</v>
      </c>
      <c r="C57" s="9">
        <v>0</v>
      </c>
      <c r="D57" s="50" t="s">
        <v>57</v>
      </c>
      <c r="E57" s="77">
        <v>65</v>
      </c>
      <c r="F57" s="77">
        <v>56.85</v>
      </c>
      <c r="G57" s="67">
        <f t="shared" si="0"/>
        <v>0.8746153846153847</v>
      </c>
    </row>
    <row r="58" spans="1:7" ht="12.75">
      <c r="A58" s="83">
        <v>75095</v>
      </c>
      <c r="B58" s="44" t="s">
        <v>88</v>
      </c>
      <c r="C58" s="9">
        <v>0</v>
      </c>
      <c r="D58" s="50" t="s">
        <v>56</v>
      </c>
      <c r="E58" s="45">
        <v>7500</v>
      </c>
      <c r="F58" s="45">
        <v>5636.51</v>
      </c>
      <c r="G58" s="38">
        <f t="shared" si="0"/>
        <v>0.7515346666666667</v>
      </c>
    </row>
    <row r="59" spans="1:7" ht="25.5">
      <c r="A59" s="29"/>
      <c r="B59" s="39"/>
      <c r="C59" s="29"/>
      <c r="D59" s="4" t="s">
        <v>13</v>
      </c>
      <c r="E59" s="30">
        <f>SUM(E60)</f>
        <v>1065</v>
      </c>
      <c r="F59" s="30">
        <f>SUM(F60)</f>
        <v>1063.75</v>
      </c>
      <c r="G59" s="40">
        <f t="shared" si="0"/>
        <v>0.9988262910798122</v>
      </c>
    </row>
    <row r="60" spans="1:7" ht="25.5">
      <c r="A60" s="41"/>
      <c r="B60" s="42"/>
      <c r="C60" s="41"/>
      <c r="D60" s="16" t="s">
        <v>50</v>
      </c>
      <c r="E60" s="43">
        <f>SUM(E61)</f>
        <v>1065</v>
      </c>
      <c r="F60" s="43">
        <f>SUM(F61)</f>
        <v>1063.75</v>
      </c>
      <c r="G60" s="35">
        <f t="shared" si="0"/>
        <v>0.9988262910798122</v>
      </c>
    </row>
    <row r="61" spans="1:7" ht="38.25">
      <c r="A61" s="83">
        <v>75101</v>
      </c>
      <c r="B61" s="36">
        <v>201</v>
      </c>
      <c r="C61" s="9">
        <v>0</v>
      </c>
      <c r="D61" s="17" t="s">
        <v>52</v>
      </c>
      <c r="E61" s="45">
        <v>1065</v>
      </c>
      <c r="F61" s="45">
        <v>1063.75</v>
      </c>
      <c r="G61" s="38">
        <f t="shared" si="0"/>
        <v>0.9988262910798122</v>
      </c>
    </row>
    <row r="62" spans="1:7" ht="38.25">
      <c r="A62" s="29"/>
      <c r="B62" s="29"/>
      <c r="C62" s="29"/>
      <c r="D62" s="4" t="s">
        <v>14</v>
      </c>
      <c r="E62" s="30">
        <f>SUM(E63,E66,E75,E85,E88)</f>
        <v>5233687</v>
      </c>
      <c r="F62" s="30">
        <f>SUM(F63,F66,F75,F85,F88)</f>
        <v>5135516.029999999</v>
      </c>
      <c r="G62" s="40">
        <f>F62/E62*100%</f>
        <v>0.9812424835493601</v>
      </c>
    </row>
    <row r="63" spans="1:7" ht="12.75">
      <c r="A63" s="41"/>
      <c r="B63" s="41"/>
      <c r="C63" s="41"/>
      <c r="D63" s="14" t="s">
        <v>28</v>
      </c>
      <c r="E63" s="43">
        <f>SUM(E64:E65)</f>
        <v>1100</v>
      </c>
      <c r="F63" s="43">
        <f>SUM(F64:F65)</f>
        <v>3078</v>
      </c>
      <c r="G63" s="35">
        <f t="shared" si="0"/>
        <v>2.7981818181818183</v>
      </c>
    </row>
    <row r="64" spans="1:7" ht="25.5">
      <c r="A64" s="83">
        <v>75601</v>
      </c>
      <c r="B64" s="44" t="s">
        <v>92</v>
      </c>
      <c r="C64" s="9">
        <v>0</v>
      </c>
      <c r="D64" s="17" t="s">
        <v>61</v>
      </c>
      <c r="E64" s="45">
        <v>1000</v>
      </c>
      <c r="F64" s="45">
        <v>3078</v>
      </c>
      <c r="G64" s="38">
        <f t="shared" si="0"/>
        <v>3.078</v>
      </c>
    </row>
    <row r="65" spans="1:7" ht="12.75">
      <c r="A65" s="83">
        <v>75601</v>
      </c>
      <c r="B65" s="44" t="s">
        <v>93</v>
      </c>
      <c r="C65" s="9">
        <v>0</v>
      </c>
      <c r="D65" s="9" t="s">
        <v>62</v>
      </c>
      <c r="E65" s="45">
        <v>100</v>
      </c>
      <c r="F65" s="45">
        <v>0</v>
      </c>
      <c r="G65" s="38">
        <f t="shared" si="0"/>
        <v>0</v>
      </c>
    </row>
    <row r="66" spans="1:7" ht="38.25">
      <c r="A66" s="83"/>
      <c r="B66" s="36"/>
      <c r="C66" s="9"/>
      <c r="D66" s="15" t="s">
        <v>29</v>
      </c>
      <c r="E66" s="47">
        <f>SUM(E67:E74)</f>
        <v>1230229</v>
      </c>
      <c r="F66" s="47">
        <f>SUM(F67:F74)</f>
        <v>1165574.76</v>
      </c>
      <c r="G66" s="35">
        <f t="shared" si="0"/>
        <v>0.9474453617984945</v>
      </c>
    </row>
    <row r="67" spans="1:7" ht="12.75">
      <c r="A67" s="83">
        <v>75615</v>
      </c>
      <c r="B67" s="44" t="s">
        <v>94</v>
      </c>
      <c r="C67" s="9">
        <v>0</v>
      </c>
      <c r="D67" s="9" t="s">
        <v>63</v>
      </c>
      <c r="E67" s="45">
        <v>859000</v>
      </c>
      <c r="F67" s="45">
        <v>796288.56</v>
      </c>
      <c r="G67" s="38">
        <f t="shared" si="0"/>
        <v>0.9269948311990688</v>
      </c>
    </row>
    <row r="68" spans="1:7" ht="12.75">
      <c r="A68" s="83">
        <v>75615</v>
      </c>
      <c r="B68" s="44" t="s">
        <v>95</v>
      </c>
      <c r="C68" s="9">
        <v>0</v>
      </c>
      <c r="D68" s="9" t="s">
        <v>64</v>
      </c>
      <c r="E68" s="45">
        <v>290773</v>
      </c>
      <c r="F68" s="45">
        <v>290773</v>
      </c>
      <c r="G68" s="38">
        <f t="shared" si="0"/>
        <v>1</v>
      </c>
    </row>
    <row r="69" spans="1:7" ht="15" customHeight="1">
      <c r="A69" s="83">
        <v>75615</v>
      </c>
      <c r="B69" s="44" t="s">
        <v>96</v>
      </c>
      <c r="C69" s="9">
        <v>0</v>
      </c>
      <c r="D69" s="9" t="s">
        <v>65</v>
      </c>
      <c r="E69" s="45">
        <v>48950</v>
      </c>
      <c r="F69" s="45">
        <v>49542</v>
      </c>
      <c r="G69" s="38">
        <f t="shared" si="0"/>
        <v>1.012093973442288</v>
      </c>
    </row>
    <row r="70" spans="1:7" ht="12.75" customHeight="1">
      <c r="A70" s="83">
        <v>75615</v>
      </c>
      <c r="B70" s="44" t="s">
        <v>97</v>
      </c>
      <c r="C70" s="9">
        <v>0</v>
      </c>
      <c r="D70" s="9" t="s">
        <v>66</v>
      </c>
      <c r="E70" s="45">
        <v>10550</v>
      </c>
      <c r="F70" s="45">
        <v>10531</v>
      </c>
      <c r="G70" s="38">
        <f t="shared" si="0"/>
        <v>0.9981990521327014</v>
      </c>
    </row>
    <row r="71" spans="1:7" ht="12.75">
      <c r="A71" s="83">
        <v>75615</v>
      </c>
      <c r="B71" s="44" t="s">
        <v>98</v>
      </c>
      <c r="C71" s="9">
        <v>0</v>
      </c>
      <c r="D71" s="9" t="s">
        <v>67</v>
      </c>
      <c r="E71" s="45">
        <v>8000</v>
      </c>
      <c r="F71" s="45">
        <v>3053</v>
      </c>
      <c r="G71" s="38">
        <f t="shared" si="0"/>
        <v>0.381625</v>
      </c>
    </row>
    <row r="72" spans="1:7" ht="12.75">
      <c r="A72" s="83">
        <v>75615</v>
      </c>
      <c r="B72" s="44" t="s">
        <v>84</v>
      </c>
      <c r="C72" s="9">
        <v>0</v>
      </c>
      <c r="D72" s="9" t="s">
        <v>60</v>
      </c>
      <c r="E72" s="45">
        <v>250</v>
      </c>
      <c r="F72" s="45">
        <v>167.2</v>
      </c>
      <c r="G72" s="38">
        <f t="shared" si="0"/>
        <v>0.6688</v>
      </c>
    </row>
    <row r="73" spans="1:7" ht="12.75">
      <c r="A73" s="83">
        <v>75615</v>
      </c>
      <c r="B73" s="44" t="s">
        <v>93</v>
      </c>
      <c r="C73" s="9">
        <v>0</v>
      </c>
      <c r="D73" s="9" t="s">
        <v>62</v>
      </c>
      <c r="E73" s="45">
        <v>1800</v>
      </c>
      <c r="F73" s="45">
        <v>1812</v>
      </c>
      <c r="G73" s="38">
        <f t="shared" si="0"/>
        <v>1.0066666666666666</v>
      </c>
    </row>
    <row r="74" spans="1:7" ht="38.25">
      <c r="A74" s="83">
        <v>75615</v>
      </c>
      <c r="B74" s="9">
        <v>244</v>
      </c>
      <c r="C74" s="9">
        <v>0</v>
      </c>
      <c r="D74" s="17" t="s">
        <v>117</v>
      </c>
      <c r="E74" s="45">
        <v>10906</v>
      </c>
      <c r="F74" s="45">
        <v>13408</v>
      </c>
      <c r="G74" s="38">
        <f t="shared" si="0"/>
        <v>1.2294150009169265</v>
      </c>
    </row>
    <row r="75" spans="1:7" ht="38.25">
      <c r="A75" s="83"/>
      <c r="B75" s="9"/>
      <c r="C75" s="9"/>
      <c r="D75" s="15" t="s">
        <v>30</v>
      </c>
      <c r="E75" s="47">
        <f>SUM(E76:E84)</f>
        <v>1691634</v>
      </c>
      <c r="F75" s="47">
        <f>SUM(F76:F84)</f>
        <v>1710387.7399999998</v>
      </c>
      <c r="G75" s="35">
        <f t="shared" si="0"/>
        <v>1.0110861687575443</v>
      </c>
    </row>
    <row r="76" spans="1:7" ht="12.75">
      <c r="A76" s="83">
        <v>75616</v>
      </c>
      <c r="B76" s="44" t="s">
        <v>94</v>
      </c>
      <c r="C76" s="9">
        <v>0</v>
      </c>
      <c r="D76" s="9" t="s">
        <v>63</v>
      </c>
      <c r="E76" s="45">
        <v>708000</v>
      </c>
      <c r="F76" s="45">
        <v>801100.54</v>
      </c>
      <c r="G76" s="38">
        <f t="shared" si="0"/>
        <v>1.1314979378531074</v>
      </c>
    </row>
    <row r="77" spans="1:7" ht="12.75">
      <c r="A77" s="83">
        <v>75616</v>
      </c>
      <c r="B77" s="44" t="s">
        <v>95</v>
      </c>
      <c r="C77" s="9">
        <v>0</v>
      </c>
      <c r="D77" s="9" t="s">
        <v>64</v>
      </c>
      <c r="E77" s="45">
        <v>669907</v>
      </c>
      <c r="F77" s="45">
        <v>612228.07</v>
      </c>
      <c r="G77" s="38">
        <f t="shared" si="0"/>
        <v>0.9139000935950811</v>
      </c>
    </row>
    <row r="78" spans="1:7" ht="12.75">
      <c r="A78" s="83">
        <v>75616</v>
      </c>
      <c r="B78" s="44" t="s">
        <v>96</v>
      </c>
      <c r="C78" s="9">
        <v>0</v>
      </c>
      <c r="D78" s="9" t="s">
        <v>65</v>
      </c>
      <c r="E78" s="45">
        <v>10037</v>
      </c>
      <c r="F78" s="45">
        <v>10361.64</v>
      </c>
      <c r="G78" s="38">
        <f t="shared" si="0"/>
        <v>1.0323443259938228</v>
      </c>
    </row>
    <row r="79" spans="1:7" ht="12.75">
      <c r="A79" s="83">
        <v>75616</v>
      </c>
      <c r="B79" s="44" t="s">
        <v>97</v>
      </c>
      <c r="C79" s="9">
        <v>0</v>
      </c>
      <c r="D79" s="9" t="s">
        <v>66</v>
      </c>
      <c r="E79" s="45">
        <v>132840</v>
      </c>
      <c r="F79" s="45">
        <v>133533.41</v>
      </c>
      <c r="G79" s="38">
        <f t="shared" si="0"/>
        <v>1.0052198885877748</v>
      </c>
    </row>
    <row r="80" spans="1:7" ht="12.75">
      <c r="A80" s="83">
        <v>75616</v>
      </c>
      <c r="B80" s="44" t="s">
        <v>99</v>
      </c>
      <c r="C80" s="9">
        <v>0</v>
      </c>
      <c r="D80" s="9" t="s">
        <v>68</v>
      </c>
      <c r="E80" s="45">
        <v>9000</v>
      </c>
      <c r="F80" s="45">
        <v>9545.53</v>
      </c>
      <c r="G80" s="38">
        <f t="shared" si="0"/>
        <v>1.0606144444444445</v>
      </c>
    </row>
    <row r="81" spans="1:7" ht="12.75">
      <c r="A81" s="83">
        <v>75616</v>
      </c>
      <c r="B81" s="44" t="s">
        <v>100</v>
      </c>
      <c r="C81" s="9">
        <v>0</v>
      </c>
      <c r="D81" s="9" t="s">
        <v>69</v>
      </c>
      <c r="E81" s="45">
        <v>8300</v>
      </c>
      <c r="F81" s="45">
        <v>8510</v>
      </c>
      <c r="G81" s="38">
        <f t="shared" si="0"/>
        <v>1.0253012048192771</v>
      </c>
    </row>
    <row r="82" spans="1:7" ht="12.75">
      <c r="A82" s="83">
        <v>75616</v>
      </c>
      <c r="B82" s="44" t="s">
        <v>98</v>
      </c>
      <c r="C82" s="9">
        <v>0</v>
      </c>
      <c r="D82" s="9" t="s">
        <v>67</v>
      </c>
      <c r="E82" s="45">
        <v>125000</v>
      </c>
      <c r="F82" s="45">
        <v>105392</v>
      </c>
      <c r="G82" s="38">
        <f t="shared" si="0"/>
        <v>0.843136</v>
      </c>
    </row>
    <row r="83" spans="1:7" ht="12.75">
      <c r="A83" s="83">
        <v>75616</v>
      </c>
      <c r="B83" s="44" t="s">
        <v>84</v>
      </c>
      <c r="C83" s="9">
        <v>0</v>
      </c>
      <c r="D83" s="9" t="s">
        <v>60</v>
      </c>
      <c r="E83" s="45">
        <v>6950</v>
      </c>
      <c r="F83" s="45">
        <v>7783.08</v>
      </c>
      <c r="G83" s="38">
        <f aca="true" t="shared" si="1" ref="G83:G155">F83/E83*100%</f>
        <v>1.1198676258992806</v>
      </c>
    </row>
    <row r="84" spans="1:7" ht="12.75">
      <c r="A84" s="83">
        <v>75616</v>
      </c>
      <c r="B84" s="44" t="s">
        <v>93</v>
      </c>
      <c r="C84" s="9">
        <v>0</v>
      </c>
      <c r="D84" s="9" t="s">
        <v>62</v>
      </c>
      <c r="E84" s="45">
        <v>21600</v>
      </c>
      <c r="F84" s="45">
        <v>21933.47</v>
      </c>
      <c r="G84" s="38">
        <f t="shared" si="1"/>
        <v>1.015438425925926</v>
      </c>
    </row>
    <row r="85" spans="1:7" ht="25.5">
      <c r="A85" s="83"/>
      <c r="B85" s="9"/>
      <c r="C85" s="9"/>
      <c r="D85" s="15" t="s">
        <v>31</v>
      </c>
      <c r="E85" s="47">
        <f>SUM(E86:E87)</f>
        <v>96025</v>
      </c>
      <c r="F85" s="47">
        <f>SUM(F86:F87)</f>
        <v>91857.03</v>
      </c>
      <c r="G85" s="35">
        <f t="shared" si="1"/>
        <v>0.9565949492319709</v>
      </c>
    </row>
    <row r="86" spans="1:7" ht="12.75">
      <c r="A86" s="83">
        <v>75618</v>
      </c>
      <c r="B86" s="44" t="s">
        <v>102</v>
      </c>
      <c r="C86" s="9">
        <v>0</v>
      </c>
      <c r="D86" s="17" t="s">
        <v>70</v>
      </c>
      <c r="E86" s="45">
        <v>25000</v>
      </c>
      <c r="F86" s="45">
        <v>20587</v>
      </c>
      <c r="G86" s="38">
        <f t="shared" si="1"/>
        <v>0.82348</v>
      </c>
    </row>
    <row r="87" spans="1:7" ht="12.75">
      <c r="A87" s="83">
        <v>75618</v>
      </c>
      <c r="B87" s="44" t="s">
        <v>103</v>
      </c>
      <c r="C87" s="9">
        <v>0</v>
      </c>
      <c r="D87" s="9" t="s">
        <v>71</v>
      </c>
      <c r="E87" s="45">
        <v>71025</v>
      </c>
      <c r="F87" s="45">
        <v>71270.03</v>
      </c>
      <c r="G87" s="38">
        <f t="shared" si="1"/>
        <v>1.003449912002816</v>
      </c>
    </row>
    <row r="88" spans="1:7" ht="25.5">
      <c r="A88" s="83"/>
      <c r="B88" s="36"/>
      <c r="C88" s="9"/>
      <c r="D88" s="15" t="s">
        <v>32</v>
      </c>
      <c r="E88" s="47">
        <f>SUM(E89:E90)</f>
        <v>2214699</v>
      </c>
      <c r="F88" s="47">
        <f>SUM(F89:F90)</f>
        <v>2164618.5</v>
      </c>
      <c r="G88" s="35">
        <f t="shared" si="1"/>
        <v>0.9773872205658647</v>
      </c>
    </row>
    <row r="89" spans="1:7" ht="12.75">
      <c r="A89" s="83">
        <v>75621</v>
      </c>
      <c r="B89" s="44" t="s">
        <v>104</v>
      </c>
      <c r="C89" s="9">
        <v>0</v>
      </c>
      <c r="D89" s="9" t="s">
        <v>73</v>
      </c>
      <c r="E89" s="45">
        <v>2105699</v>
      </c>
      <c r="F89" s="45">
        <v>2047261</v>
      </c>
      <c r="G89" s="38">
        <f t="shared" si="1"/>
        <v>0.9722476954208555</v>
      </c>
    </row>
    <row r="90" spans="1:7" ht="12.75">
      <c r="A90" s="83">
        <v>75621</v>
      </c>
      <c r="B90" s="44" t="s">
        <v>105</v>
      </c>
      <c r="C90" s="9">
        <v>0</v>
      </c>
      <c r="D90" s="9" t="s">
        <v>74</v>
      </c>
      <c r="E90" s="45">
        <v>109000</v>
      </c>
      <c r="F90" s="45">
        <v>117357.5</v>
      </c>
      <c r="G90" s="38">
        <f t="shared" si="1"/>
        <v>1.0766743119266056</v>
      </c>
    </row>
    <row r="91" spans="1:7" ht="12.75">
      <c r="A91" s="29"/>
      <c r="B91" s="29"/>
      <c r="C91" s="29"/>
      <c r="D91" s="8" t="s">
        <v>15</v>
      </c>
      <c r="E91" s="30">
        <f>SUM(E92,E96,E101,E98,E94)</f>
        <v>8386394</v>
      </c>
      <c r="F91" s="30">
        <f>SUM(F92,F96,F101,F98,F94)</f>
        <v>8399098.8</v>
      </c>
      <c r="G91" s="40">
        <f t="shared" si="1"/>
        <v>1.0015149300164052</v>
      </c>
    </row>
    <row r="92" spans="1:7" ht="25.5">
      <c r="A92" s="41"/>
      <c r="B92" s="41"/>
      <c r="C92" s="41"/>
      <c r="D92" s="14" t="s">
        <v>33</v>
      </c>
      <c r="E92" s="43">
        <f>SUM(E93)</f>
        <v>5539403</v>
      </c>
      <c r="F92" s="43">
        <f>SUM(F93)</f>
        <v>5539403</v>
      </c>
      <c r="G92" s="35">
        <f t="shared" si="1"/>
        <v>1</v>
      </c>
    </row>
    <row r="93" spans="1:7" ht="12.75">
      <c r="A93" s="83">
        <v>75801</v>
      </c>
      <c r="B93" s="9">
        <v>292</v>
      </c>
      <c r="C93" s="9">
        <v>0</v>
      </c>
      <c r="D93" s="9" t="s">
        <v>59</v>
      </c>
      <c r="E93" s="45">
        <v>5539403</v>
      </c>
      <c r="F93" s="45">
        <v>5539403</v>
      </c>
      <c r="G93" s="38">
        <f t="shared" si="1"/>
        <v>1</v>
      </c>
    </row>
    <row r="94" spans="1:7" ht="25.5">
      <c r="A94" s="83"/>
      <c r="B94" s="9"/>
      <c r="C94" s="9"/>
      <c r="D94" s="14" t="s">
        <v>135</v>
      </c>
      <c r="E94" s="47">
        <f>SUM(E95)</f>
        <v>0</v>
      </c>
      <c r="F94" s="47">
        <f>SUM(F95)</f>
        <v>12705</v>
      </c>
      <c r="G94" s="35">
        <v>0</v>
      </c>
    </row>
    <row r="95" spans="1:7" ht="12.75">
      <c r="A95" s="83">
        <v>75807</v>
      </c>
      <c r="B95" s="9">
        <v>275</v>
      </c>
      <c r="C95" s="9">
        <v>0</v>
      </c>
      <c r="D95" s="50" t="s">
        <v>136</v>
      </c>
      <c r="E95" s="45">
        <v>0</v>
      </c>
      <c r="F95" s="45">
        <v>12705</v>
      </c>
      <c r="G95" s="38">
        <v>0</v>
      </c>
    </row>
    <row r="96" spans="1:7" ht="12.75">
      <c r="A96" s="83"/>
      <c r="B96" s="9"/>
      <c r="C96" s="9"/>
      <c r="D96" s="12" t="s">
        <v>34</v>
      </c>
      <c r="E96" s="47">
        <f>SUM(E97)</f>
        <v>2727744</v>
      </c>
      <c r="F96" s="47">
        <f>SUM(F97)</f>
        <v>2727744</v>
      </c>
      <c r="G96" s="35">
        <f t="shared" si="1"/>
        <v>1</v>
      </c>
    </row>
    <row r="97" spans="1:7" ht="12.75">
      <c r="A97" s="83">
        <v>75807</v>
      </c>
      <c r="B97" s="9">
        <v>292</v>
      </c>
      <c r="C97" s="9">
        <v>0</v>
      </c>
      <c r="D97" s="9" t="s">
        <v>59</v>
      </c>
      <c r="E97" s="45">
        <v>2727744</v>
      </c>
      <c r="F97" s="45">
        <v>2727744</v>
      </c>
      <c r="G97" s="38">
        <f t="shared" si="1"/>
        <v>1</v>
      </c>
    </row>
    <row r="98" spans="1:7" ht="12.75">
      <c r="A98" s="83"/>
      <c r="B98" s="9"/>
      <c r="C98" s="9"/>
      <c r="D98" s="11" t="s">
        <v>126</v>
      </c>
      <c r="E98" s="56">
        <f>SUM(E99:E100)</f>
        <v>46226</v>
      </c>
      <c r="F98" s="56">
        <f>SUM(F99:F100)</f>
        <v>46225.8</v>
      </c>
      <c r="G98" s="76">
        <f t="shared" si="1"/>
        <v>0.999995673430537</v>
      </c>
    </row>
    <row r="99" spans="1:7" ht="25.5">
      <c r="A99" s="83">
        <v>75814</v>
      </c>
      <c r="B99" s="9">
        <v>203</v>
      </c>
      <c r="C99" s="9">
        <v>0</v>
      </c>
      <c r="D99" s="17" t="s">
        <v>75</v>
      </c>
      <c r="E99" s="45">
        <v>35657</v>
      </c>
      <c r="F99" s="45">
        <v>35657</v>
      </c>
      <c r="G99" s="38">
        <f t="shared" si="1"/>
        <v>1</v>
      </c>
    </row>
    <row r="100" spans="1:7" ht="38.25">
      <c r="A100" s="83">
        <v>75814</v>
      </c>
      <c r="B100" s="9">
        <v>633</v>
      </c>
      <c r="C100" s="9">
        <v>0</v>
      </c>
      <c r="D100" s="17" t="s">
        <v>122</v>
      </c>
      <c r="E100" s="45">
        <v>10569</v>
      </c>
      <c r="F100" s="45">
        <v>10568.8</v>
      </c>
      <c r="G100" s="38">
        <f t="shared" si="1"/>
        <v>0.9999810767338442</v>
      </c>
    </row>
    <row r="101" spans="1:7" ht="12.75">
      <c r="A101" s="83"/>
      <c r="B101" s="9"/>
      <c r="C101" s="9"/>
      <c r="D101" s="12" t="s">
        <v>35</v>
      </c>
      <c r="E101" s="47">
        <f>SUM(E102)</f>
        <v>73021</v>
      </c>
      <c r="F101" s="47">
        <f>SUM(F102)</f>
        <v>73021</v>
      </c>
      <c r="G101" s="35">
        <f t="shared" si="1"/>
        <v>1</v>
      </c>
    </row>
    <row r="102" spans="1:7" ht="12.75">
      <c r="A102" s="83">
        <v>75831</v>
      </c>
      <c r="B102" s="9">
        <v>292</v>
      </c>
      <c r="C102" s="9">
        <v>0</v>
      </c>
      <c r="D102" s="9" t="s">
        <v>59</v>
      </c>
      <c r="E102" s="51">
        <v>73021</v>
      </c>
      <c r="F102" s="51">
        <v>73021</v>
      </c>
      <c r="G102" s="38">
        <f t="shared" si="1"/>
        <v>1</v>
      </c>
    </row>
    <row r="103" spans="1:7" ht="12.75">
      <c r="A103" s="29"/>
      <c r="B103" s="29"/>
      <c r="C103" s="29"/>
      <c r="D103" s="8" t="s">
        <v>8</v>
      </c>
      <c r="E103" s="30">
        <f>SUM(E104,E114,E121,E127,E130,)</f>
        <v>79359</v>
      </c>
      <c r="F103" s="30">
        <f>SUM(F104,F114,F121,F127,F130,)</f>
        <v>89535.78000000001</v>
      </c>
      <c r="G103" s="40">
        <f t="shared" si="1"/>
        <v>1.1282372509734246</v>
      </c>
    </row>
    <row r="104" spans="1:7" ht="12.75">
      <c r="A104" s="41"/>
      <c r="B104" s="41"/>
      <c r="C104" s="41"/>
      <c r="D104" s="11" t="s">
        <v>36</v>
      </c>
      <c r="E104" s="43">
        <f>SUM(E105:E113)</f>
        <v>49728</v>
      </c>
      <c r="F104" s="43">
        <f>SUM(F105:F113)</f>
        <v>61839.18000000001</v>
      </c>
      <c r="G104" s="35">
        <f t="shared" si="1"/>
        <v>1.243548503861004</v>
      </c>
    </row>
    <row r="105" spans="1:7" ht="12.75">
      <c r="A105" s="83">
        <v>80101</v>
      </c>
      <c r="B105" s="44" t="s">
        <v>84</v>
      </c>
      <c r="C105" s="9">
        <v>0</v>
      </c>
      <c r="D105" s="9" t="s">
        <v>60</v>
      </c>
      <c r="E105" s="45">
        <v>60</v>
      </c>
      <c r="F105" s="45">
        <v>36</v>
      </c>
      <c r="G105" s="38">
        <f t="shared" si="1"/>
        <v>0.6</v>
      </c>
    </row>
    <row r="106" spans="1:7" ht="51">
      <c r="A106" s="83">
        <v>80101</v>
      </c>
      <c r="B106" s="44" t="s">
        <v>86</v>
      </c>
      <c r="C106" s="9">
        <v>0</v>
      </c>
      <c r="D106" s="18" t="s">
        <v>54</v>
      </c>
      <c r="E106" s="45">
        <v>7080</v>
      </c>
      <c r="F106" s="45">
        <v>6786.43</v>
      </c>
      <c r="G106" s="38">
        <f t="shared" si="1"/>
        <v>0.9585353107344633</v>
      </c>
    </row>
    <row r="107" spans="1:7" ht="12.75">
      <c r="A107" s="83">
        <v>80101</v>
      </c>
      <c r="B107" s="44" t="s">
        <v>87</v>
      </c>
      <c r="C107" s="9">
        <v>0</v>
      </c>
      <c r="D107" s="17" t="s">
        <v>55</v>
      </c>
      <c r="E107" s="45">
        <v>414</v>
      </c>
      <c r="F107" s="45">
        <v>309.5</v>
      </c>
      <c r="G107" s="38">
        <f t="shared" si="1"/>
        <v>0.7475845410628019</v>
      </c>
    </row>
    <row r="108" spans="1:7" ht="12.75">
      <c r="A108" s="83">
        <v>80101</v>
      </c>
      <c r="B108" s="44" t="s">
        <v>91</v>
      </c>
      <c r="C108" s="9">
        <v>0</v>
      </c>
      <c r="D108" s="9" t="s">
        <v>80</v>
      </c>
      <c r="E108" s="45">
        <v>7770</v>
      </c>
      <c r="F108" s="45">
        <v>7400</v>
      </c>
      <c r="G108" s="38">
        <f t="shared" si="1"/>
        <v>0.9523809523809523</v>
      </c>
    </row>
    <row r="109" spans="1:7" ht="12.75">
      <c r="A109" s="83">
        <v>80101</v>
      </c>
      <c r="B109" s="44" t="s">
        <v>90</v>
      </c>
      <c r="C109" s="9">
        <v>0</v>
      </c>
      <c r="D109" s="9" t="s">
        <v>57</v>
      </c>
      <c r="E109" s="45">
        <v>1366</v>
      </c>
      <c r="F109" s="45">
        <v>1269.76</v>
      </c>
      <c r="G109" s="38">
        <f t="shared" si="1"/>
        <v>0.9295461200585652</v>
      </c>
    </row>
    <row r="110" spans="1:7" ht="12.75">
      <c r="A110" s="83">
        <v>80101</v>
      </c>
      <c r="B110" s="44" t="s">
        <v>88</v>
      </c>
      <c r="C110" s="9">
        <v>0</v>
      </c>
      <c r="D110" s="50" t="s">
        <v>56</v>
      </c>
      <c r="E110" s="45">
        <v>790</v>
      </c>
      <c r="F110" s="45">
        <v>658.55</v>
      </c>
      <c r="G110" s="38">
        <f t="shared" si="1"/>
        <v>0.8336075949367088</v>
      </c>
    </row>
    <row r="111" spans="1:7" ht="51">
      <c r="A111" s="83">
        <v>80101</v>
      </c>
      <c r="B111" s="44">
        <v>200</v>
      </c>
      <c r="C111" s="9">
        <v>7</v>
      </c>
      <c r="D111" s="66" t="s">
        <v>120</v>
      </c>
      <c r="E111" s="45">
        <v>27411</v>
      </c>
      <c r="F111" s="45">
        <v>38453.41</v>
      </c>
      <c r="G111" s="38">
        <f t="shared" si="1"/>
        <v>1.4028459377622124</v>
      </c>
    </row>
    <row r="112" spans="1:7" ht="51">
      <c r="A112" s="83">
        <v>80101</v>
      </c>
      <c r="B112" s="44">
        <v>200</v>
      </c>
      <c r="C112" s="9">
        <v>9</v>
      </c>
      <c r="D112" s="66" t="s">
        <v>120</v>
      </c>
      <c r="E112" s="45">
        <v>4837</v>
      </c>
      <c r="F112" s="45">
        <v>6785.78</v>
      </c>
      <c r="G112" s="38">
        <f t="shared" si="1"/>
        <v>1.4028902212114946</v>
      </c>
    </row>
    <row r="113" spans="1:7" ht="25.5">
      <c r="A113" s="83">
        <v>80101</v>
      </c>
      <c r="B113" s="44">
        <v>240</v>
      </c>
      <c r="C113" s="9">
        <v>0</v>
      </c>
      <c r="D113" s="66" t="s">
        <v>128</v>
      </c>
      <c r="E113" s="45">
        <v>0</v>
      </c>
      <c r="F113" s="45">
        <v>139.75</v>
      </c>
      <c r="G113" s="38">
        <v>0</v>
      </c>
    </row>
    <row r="114" spans="1:7" ht="12.75">
      <c r="A114" s="83"/>
      <c r="B114" s="9"/>
      <c r="C114" s="9"/>
      <c r="D114" s="12" t="s">
        <v>37</v>
      </c>
      <c r="E114" s="47">
        <f>SUM(E115:E120)</f>
        <v>27800</v>
      </c>
      <c r="F114" s="47">
        <f>SUM(F115:F120)</f>
        <v>25961.36</v>
      </c>
      <c r="G114" s="35">
        <f t="shared" si="1"/>
        <v>0.9338618705035971</v>
      </c>
    </row>
    <row r="115" spans="1:7" ht="25.5">
      <c r="A115" s="83">
        <v>80104</v>
      </c>
      <c r="B115" s="44" t="s">
        <v>101</v>
      </c>
      <c r="C115" s="9">
        <v>0</v>
      </c>
      <c r="D115" s="17" t="s">
        <v>72</v>
      </c>
      <c r="E115" s="45">
        <v>26630</v>
      </c>
      <c r="F115" s="45">
        <v>24829.71</v>
      </c>
      <c r="G115" s="38">
        <f t="shared" si="1"/>
        <v>0.9323961697333834</v>
      </c>
    </row>
    <row r="116" spans="1:7" ht="12.75">
      <c r="A116" s="83">
        <v>80104</v>
      </c>
      <c r="B116" s="44" t="s">
        <v>87</v>
      </c>
      <c r="C116" s="9">
        <v>0</v>
      </c>
      <c r="D116" s="17" t="s">
        <v>55</v>
      </c>
      <c r="E116" s="45">
        <v>550</v>
      </c>
      <c r="F116" s="45">
        <v>511.43</v>
      </c>
      <c r="G116" s="38">
        <f t="shared" si="1"/>
        <v>0.9298727272727273</v>
      </c>
    </row>
    <row r="117" spans="1:7" ht="12.75">
      <c r="A117" s="83">
        <v>80104</v>
      </c>
      <c r="B117" s="91" t="s">
        <v>91</v>
      </c>
      <c r="C117" s="9">
        <v>0</v>
      </c>
      <c r="D117" s="18" t="s">
        <v>80</v>
      </c>
      <c r="E117" s="45">
        <v>170</v>
      </c>
      <c r="F117" s="45">
        <v>150</v>
      </c>
      <c r="G117" s="38">
        <f t="shared" si="1"/>
        <v>0.8823529411764706</v>
      </c>
    </row>
    <row r="118" spans="1:7" ht="12.75">
      <c r="A118" s="83">
        <v>80104</v>
      </c>
      <c r="B118" s="44" t="s">
        <v>90</v>
      </c>
      <c r="C118" s="9">
        <v>0</v>
      </c>
      <c r="D118" s="9" t="s">
        <v>57</v>
      </c>
      <c r="E118" s="45">
        <v>295</v>
      </c>
      <c r="F118" s="45">
        <v>266.74</v>
      </c>
      <c r="G118" s="38">
        <f t="shared" si="1"/>
        <v>0.9042033898305085</v>
      </c>
    </row>
    <row r="119" spans="1:7" ht="12.75">
      <c r="A119" s="83">
        <v>80104</v>
      </c>
      <c r="B119" s="44" t="s">
        <v>88</v>
      </c>
      <c r="C119" s="9">
        <v>0</v>
      </c>
      <c r="D119" s="50" t="s">
        <v>56</v>
      </c>
      <c r="E119" s="45">
        <v>155</v>
      </c>
      <c r="F119" s="45">
        <v>124</v>
      </c>
      <c r="G119" s="38">
        <f t="shared" si="1"/>
        <v>0.8</v>
      </c>
    </row>
    <row r="120" spans="1:7" ht="25.5">
      <c r="A120" s="83">
        <v>80104</v>
      </c>
      <c r="B120" s="44">
        <v>240</v>
      </c>
      <c r="C120" s="9">
        <v>0</v>
      </c>
      <c r="D120" s="66" t="s">
        <v>128</v>
      </c>
      <c r="E120" s="45">
        <v>0</v>
      </c>
      <c r="F120" s="45">
        <v>79.48</v>
      </c>
      <c r="G120" s="38">
        <v>0</v>
      </c>
    </row>
    <row r="121" spans="1:7" ht="12.75">
      <c r="A121" s="41"/>
      <c r="B121" s="42"/>
      <c r="C121" s="41"/>
      <c r="D121" s="11" t="s">
        <v>38</v>
      </c>
      <c r="E121" s="43">
        <f>SUM(E122:E126)</f>
        <v>1350</v>
      </c>
      <c r="F121" s="43">
        <f>SUM(F122:F126)</f>
        <v>1309.0800000000002</v>
      </c>
      <c r="G121" s="35">
        <f t="shared" si="1"/>
        <v>0.969688888888889</v>
      </c>
    </row>
    <row r="122" spans="1:7" ht="12.75">
      <c r="A122" s="83">
        <v>80110</v>
      </c>
      <c r="B122" s="44" t="s">
        <v>84</v>
      </c>
      <c r="C122" s="9">
        <v>0</v>
      </c>
      <c r="D122" s="9" t="s">
        <v>60</v>
      </c>
      <c r="E122" s="45">
        <v>70</v>
      </c>
      <c r="F122" s="45">
        <v>62</v>
      </c>
      <c r="G122" s="38">
        <f t="shared" si="1"/>
        <v>0.8857142857142857</v>
      </c>
    </row>
    <row r="123" spans="1:7" ht="51">
      <c r="A123" s="83">
        <v>80110</v>
      </c>
      <c r="B123" s="44" t="s">
        <v>86</v>
      </c>
      <c r="C123" s="9">
        <v>0</v>
      </c>
      <c r="D123" s="18" t="s">
        <v>54</v>
      </c>
      <c r="E123" s="45">
        <v>440</v>
      </c>
      <c r="F123" s="45">
        <v>440</v>
      </c>
      <c r="G123" s="38">
        <f t="shared" si="1"/>
        <v>1</v>
      </c>
    </row>
    <row r="124" spans="1:7" ht="12.75">
      <c r="A124" s="83">
        <v>80110</v>
      </c>
      <c r="B124" s="44" t="s">
        <v>90</v>
      </c>
      <c r="C124" s="9">
        <v>0</v>
      </c>
      <c r="D124" s="50" t="s">
        <v>57</v>
      </c>
      <c r="E124" s="45">
        <v>480</v>
      </c>
      <c r="F124" s="45">
        <v>449.4</v>
      </c>
      <c r="G124" s="38">
        <f t="shared" si="1"/>
        <v>0.9362499999999999</v>
      </c>
    </row>
    <row r="125" spans="1:7" ht="12.75">
      <c r="A125" s="83">
        <v>80110</v>
      </c>
      <c r="B125" s="44" t="s">
        <v>88</v>
      </c>
      <c r="C125" s="9">
        <v>0</v>
      </c>
      <c r="D125" s="9" t="s">
        <v>56</v>
      </c>
      <c r="E125" s="45">
        <v>360</v>
      </c>
      <c r="F125" s="45">
        <v>331.23</v>
      </c>
      <c r="G125" s="38">
        <f t="shared" si="1"/>
        <v>0.9200833333333334</v>
      </c>
    </row>
    <row r="126" spans="1:7" ht="25.5">
      <c r="A126" s="83">
        <v>80110</v>
      </c>
      <c r="B126" s="44">
        <v>240</v>
      </c>
      <c r="C126" s="9">
        <v>0</v>
      </c>
      <c r="D126" s="66" t="s">
        <v>128</v>
      </c>
      <c r="E126" s="45">
        <v>0</v>
      </c>
      <c r="F126" s="45">
        <v>26.45</v>
      </c>
      <c r="G126" s="38">
        <v>0</v>
      </c>
    </row>
    <row r="127" spans="1:7" ht="12.75">
      <c r="A127" s="41"/>
      <c r="B127" s="42"/>
      <c r="C127" s="41"/>
      <c r="D127" s="6" t="s">
        <v>39</v>
      </c>
      <c r="E127" s="47">
        <f>SUM(E128:E129)</f>
        <v>125</v>
      </c>
      <c r="F127" s="47">
        <f>SUM(F128:F129)</f>
        <v>70.16</v>
      </c>
      <c r="G127" s="35">
        <f t="shared" si="1"/>
        <v>0.56128</v>
      </c>
    </row>
    <row r="128" spans="1:7" ht="12.75">
      <c r="A128" s="83">
        <v>80114</v>
      </c>
      <c r="B128" s="44" t="s">
        <v>90</v>
      </c>
      <c r="C128" s="9">
        <v>0</v>
      </c>
      <c r="D128" s="50" t="s">
        <v>57</v>
      </c>
      <c r="E128" s="45">
        <v>100</v>
      </c>
      <c r="F128" s="45">
        <v>34.16</v>
      </c>
      <c r="G128" s="38">
        <f t="shared" si="1"/>
        <v>0.34159999999999996</v>
      </c>
    </row>
    <row r="129" spans="1:7" ht="12.75">
      <c r="A129" s="83">
        <v>80114</v>
      </c>
      <c r="B129" s="44" t="s">
        <v>88</v>
      </c>
      <c r="C129" s="9">
        <v>0</v>
      </c>
      <c r="D129" s="9" t="s">
        <v>56</v>
      </c>
      <c r="E129" s="46">
        <v>25</v>
      </c>
      <c r="F129" s="46">
        <v>36</v>
      </c>
      <c r="G129" s="38">
        <f t="shared" si="1"/>
        <v>1.44</v>
      </c>
    </row>
    <row r="130" spans="1:7" ht="12.75">
      <c r="A130" s="83"/>
      <c r="B130" s="44"/>
      <c r="C130" s="9"/>
      <c r="D130" s="12" t="s">
        <v>129</v>
      </c>
      <c r="E130" s="73">
        <f>SUM(E131)</f>
        <v>356</v>
      </c>
      <c r="F130" s="73">
        <f>SUM(F131)</f>
        <v>356</v>
      </c>
      <c r="G130" s="61">
        <f t="shared" si="1"/>
        <v>1</v>
      </c>
    </row>
    <row r="131" spans="1:7" ht="25.5">
      <c r="A131" s="83">
        <v>80195</v>
      </c>
      <c r="B131" s="44">
        <v>203</v>
      </c>
      <c r="C131" s="9">
        <v>0</v>
      </c>
      <c r="D131" s="17" t="s">
        <v>75</v>
      </c>
      <c r="E131" s="46">
        <v>356</v>
      </c>
      <c r="F131" s="46">
        <v>356</v>
      </c>
      <c r="G131" s="38">
        <f t="shared" si="1"/>
        <v>1</v>
      </c>
    </row>
    <row r="132" spans="1:7" ht="12.75">
      <c r="A132" s="29"/>
      <c r="B132" s="29"/>
      <c r="C132" s="29"/>
      <c r="D132" s="8" t="s">
        <v>16</v>
      </c>
      <c r="E132" s="30">
        <f>SUM(E133,E138,E141,E143,E145,E148,E152)</f>
        <v>3090314</v>
      </c>
      <c r="F132" s="30">
        <f>SUM(F133,F138,F141,F143,F145,F148,F152)</f>
        <v>2999912.41</v>
      </c>
      <c r="G132" s="40">
        <f t="shared" si="1"/>
        <v>0.9707467946622901</v>
      </c>
    </row>
    <row r="133" spans="1:7" ht="38.25">
      <c r="A133" s="41"/>
      <c r="B133" s="41"/>
      <c r="C133" s="41"/>
      <c r="D133" s="13" t="s">
        <v>40</v>
      </c>
      <c r="E133" s="43">
        <f>SUM(E134:E137)</f>
        <v>2627583</v>
      </c>
      <c r="F133" s="43">
        <f>SUM(F134:F137)</f>
        <v>2547574.47</v>
      </c>
      <c r="G133" s="35">
        <f t="shared" si="1"/>
        <v>0.9695505222860706</v>
      </c>
    </row>
    <row r="134" spans="1:7" ht="12.75">
      <c r="A134" s="69">
        <v>85212</v>
      </c>
      <c r="B134" s="53" t="s">
        <v>90</v>
      </c>
      <c r="C134" s="52">
        <v>0</v>
      </c>
      <c r="D134" s="9" t="s">
        <v>57</v>
      </c>
      <c r="E134" s="46">
        <v>0</v>
      </c>
      <c r="F134" s="46">
        <v>8.32</v>
      </c>
      <c r="G134" s="38">
        <v>0</v>
      </c>
    </row>
    <row r="135" spans="1:7" ht="12.75">
      <c r="A135" s="83">
        <v>85212</v>
      </c>
      <c r="B135" s="44" t="s">
        <v>88</v>
      </c>
      <c r="C135" s="36">
        <v>0</v>
      </c>
      <c r="D135" s="50" t="s">
        <v>56</v>
      </c>
      <c r="E135" s="54">
        <v>3600</v>
      </c>
      <c r="F135" s="55">
        <v>3981.44</v>
      </c>
      <c r="G135" s="38">
        <f t="shared" si="1"/>
        <v>1.1059555555555556</v>
      </c>
    </row>
    <row r="136" spans="1:7" ht="25.5">
      <c r="A136" s="83">
        <v>85212</v>
      </c>
      <c r="B136" s="44" t="s">
        <v>127</v>
      </c>
      <c r="C136" s="36">
        <v>0</v>
      </c>
      <c r="D136" s="66" t="s">
        <v>121</v>
      </c>
      <c r="E136" s="54">
        <v>22400</v>
      </c>
      <c r="F136" s="55">
        <v>9734.19</v>
      </c>
      <c r="G136" s="38">
        <f>F136/E136*100%</f>
        <v>0.4345620535714286</v>
      </c>
    </row>
    <row r="137" spans="1:7" ht="38.25">
      <c r="A137" s="83">
        <v>85212</v>
      </c>
      <c r="B137" s="9">
        <v>201</v>
      </c>
      <c r="C137" s="9">
        <v>0</v>
      </c>
      <c r="D137" s="17" t="s">
        <v>52</v>
      </c>
      <c r="E137" s="45">
        <v>2601583</v>
      </c>
      <c r="F137" s="45">
        <v>2533850.52</v>
      </c>
      <c r="G137" s="38">
        <f t="shared" si="1"/>
        <v>0.9739648975258526</v>
      </c>
    </row>
    <row r="138" spans="1:7" ht="38.25">
      <c r="A138" s="41"/>
      <c r="B138" s="41"/>
      <c r="C138" s="41"/>
      <c r="D138" s="13" t="s">
        <v>41</v>
      </c>
      <c r="E138" s="43">
        <f>SUM(E139:E140)</f>
        <v>17313</v>
      </c>
      <c r="F138" s="43">
        <f>SUM(F139:F140)</f>
        <v>16789.33</v>
      </c>
      <c r="G138" s="35">
        <f t="shared" si="1"/>
        <v>0.9697527869231215</v>
      </c>
    </row>
    <row r="139" spans="1:7" ht="38.25">
      <c r="A139" s="83">
        <v>85213</v>
      </c>
      <c r="B139" s="9">
        <v>201</v>
      </c>
      <c r="C139" s="9">
        <v>0</v>
      </c>
      <c r="D139" s="17" t="s">
        <v>52</v>
      </c>
      <c r="E139" s="45">
        <v>9828</v>
      </c>
      <c r="F139" s="45">
        <v>9594</v>
      </c>
      <c r="G139" s="38">
        <f t="shared" si="1"/>
        <v>0.9761904761904762</v>
      </c>
    </row>
    <row r="140" spans="1:7" ht="25.5">
      <c r="A140" s="83">
        <v>85213</v>
      </c>
      <c r="B140" s="9">
        <v>203</v>
      </c>
      <c r="C140" s="9">
        <v>0</v>
      </c>
      <c r="D140" s="17" t="s">
        <v>75</v>
      </c>
      <c r="E140" s="45">
        <v>7485</v>
      </c>
      <c r="F140" s="45">
        <v>7195.33</v>
      </c>
      <c r="G140" s="38">
        <f t="shared" si="1"/>
        <v>0.9612999331997328</v>
      </c>
    </row>
    <row r="141" spans="1:7" ht="25.5">
      <c r="A141" s="41"/>
      <c r="B141" s="41"/>
      <c r="C141" s="41"/>
      <c r="D141" s="13" t="s">
        <v>42</v>
      </c>
      <c r="E141" s="43">
        <f>SUM(E142)</f>
        <v>139459</v>
      </c>
      <c r="F141" s="43">
        <f>SUM(F142)</f>
        <v>139458.84</v>
      </c>
      <c r="G141" s="35">
        <f t="shared" si="1"/>
        <v>0.9999988527093985</v>
      </c>
    </row>
    <row r="142" spans="1:7" ht="25.5">
      <c r="A142" s="83">
        <v>85214</v>
      </c>
      <c r="B142" s="9">
        <v>203</v>
      </c>
      <c r="C142" s="9">
        <v>0</v>
      </c>
      <c r="D142" s="17" t="s">
        <v>75</v>
      </c>
      <c r="E142" s="45">
        <v>139459</v>
      </c>
      <c r="F142" s="45">
        <v>139458.84</v>
      </c>
      <c r="G142" s="38">
        <f aca="true" t="shared" si="2" ref="G142:G147">F142/E142*100%</f>
        <v>0.9999988527093985</v>
      </c>
    </row>
    <row r="143" spans="1:7" ht="12.75">
      <c r="A143" s="80"/>
      <c r="B143" s="32"/>
      <c r="C143" s="32"/>
      <c r="D143" s="26" t="s">
        <v>114</v>
      </c>
      <c r="E143" s="47">
        <f>SUM(E144)</f>
        <v>90000</v>
      </c>
      <c r="F143" s="47">
        <f>SUM(F144)</f>
        <v>87557.44</v>
      </c>
      <c r="G143" s="35">
        <f t="shared" si="2"/>
        <v>0.9728604444444444</v>
      </c>
    </row>
    <row r="144" spans="1:7" ht="25.5">
      <c r="A144" s="80">
        <v>85216</v>
      </c>
      <c r="B144" s="32">
        <v>203</v>
      </c>
      <c r="C144" s="32">
        <v>0</v>
      </c>
      <c r="D144" s="17" t="s">
        <v>75</v>
      </c>
      <c r="E144" s="48">
        <v>90000</v>
      </c>
      <c r="F144" s="48">
        <v>87557.44</v>
      </c>
      <c r="G144" s="38">
        <f t="shared" si="2"/>
        <v>0.9728604444444444</v>
      </c>
    </row>
    <row r="145" spans="1:7" ht="12.75">
      <c r="A145" s="41"/>
      <c r="B145" s="41"/>
      <c r="C145" s="41"/>
      <c r="D145" s="6" t="s">
        <v>43</v>
      </c>
      <c r="E145" s="43">
        <f>SUM(E146:E147)</f>
        <v>64523</v>
      </c>
      <c r="F145" s="43">
        <f>SUM(F146:F147)</f>
        <v>65028.64</v>
      </c>
      <c r="G145" s="35">
        <f t="shared" si="2"/>
        <v>1.0078365854036544</v>
      </c>
    </row>
    <row r="146" spans="1:7" ht="12.75">
      <c r="A146" s="83">
        <v>85219</v>
      </c>
      <c r="B146" s="44" t="s">
        <v>90</v>
      </c>
      <c r="C146" s="9">
        <v>0</v>
      </c>
      <c r="D146" s="9" t="s">
        <v>57</v>
      </c>
      <c r="E146" s="45">
        <v>1100</v>
      </c>
      <c r="F146" s="45">
        <v>1605.64</v>
      </c>
      <c r="G146" s="38">
        <f t="shared" si="2"/>
        <v>1.4596727272727275</v>
      </c>
    </row>
    <row r="147" spans="1:7" ht="25.5">
      <c r="A147" s="83">
        <v>85219</v>
      </c>
      <c r="B147" s="9">
        <v>203</v>
      </c>
      <c r="C147" s="9">
        <v>0</v>
      </c>
      <c r="D147" s="17" t="s">
        <v>75</v>
      </c>
      <c r="E147" s="45">
        <v>63423</v>
      </c>
      <c r="F147" s="45">
        <v>63423</v>
      </c>
      <c r="G147" s="38">
        <f t="shared" si="2"/>
        <v>1</v>
      </c>
    </row>
    <row r="148" spans="1:8" ht="12.75">
      <c r="A148" s="41"/>
      <c r="B148" s="41"/>
      <c r="C148" s="41"/>
      <c r="D148" s="6" t="s">
        <v>44</v>
      </c>
      <c r="E148" s="43">
        <f>SUM(E149:E151)</f>
        <v>50396</v>
      </c>
      <c r="F148" s="43">
        <f>SUM(F149:F151)</f>
        <v>46663.69</v>
      </c>
      <c r="G148" s="35">
        <f t="shared" si="1"/>
        <v>0.9259403524089214</v>
      </c>
      <c r="H148" s="21"/>
    </row>
    <row r="149" spans="1:7" ht="12.75">
      <c r="A149" s="83">
        <v>85228</v>
      </c>
      <c r="B149" s="44" t="s">
        <v>87</v>
      </c>
      <c r="C149" s="9">
        <v>0</v>
      </c>
      <c r="D149" s="9" t="s">
        <v>55</v>
      </c>
      <c r="E149" s="45">
        <v>11000</v>
      </c>
      <c r="F149" s="45">
        <v>11444.8</v>
      </c>
      <c r="G149" s="38">
        <f t="shared" si="1"/>
        <v>1.0404363636363636</v>
      </c>
    </row>
    <row r="150" spans="1:7" ht="12.75">
      <c r="A150" s="83">
        <v>85228</v>
      </c>
      <c r="B150" s="44" t="s">
        <v>88</v>
      </c>
      <c r="C150" s="9">
        <v>0</v>
      </c>
      <c r="D150" s="9" t="s">
        <v>56</v>
      </c>
      <c r="E150" s="45">
        <v>95</v>
      </c>
      <c r="F150" s="45">
        <v>118.89</v>
      </c>
      <c r="G150" s="38">
        <f t="shared" si="1"/>
        <v>1.2514736842105263</v>
      </c>
    </row>
    <row r="151" spans="1:7" ht="38.25">
      <c r="A151" s="83">
        <v>85228</v>
      </c>
      <c r="B151" s="9">
        <v>201</v>
      </c>
      <c r="C151" s="9">
        <v>0</v>
      </c>
      <c r="D151" s="17" t="s">
        <v>52</v>
      </c>
      <c r="E151" s="45">
        <v>39301</v>
      </c>
      <c r="F151" s="45">
        <v>35100</v>
      </c>
      <c r="G151" s="38">
        <f t="shared" si="1"/>
        <v>0.8931070456222489</v>
      </c>
    </row>
    <row r="152" spans="1:7" ht="12.75">
      <c r="A152" s="83"/>
      <c r="B152" s="9"/>
      <c r="C152" s="9"/>
      <c r="D152" s="6" t="s">
        <v>45</v>
      </c>
      <c r="E152" s="34">
        <f>SUM(E153:E154)</f>
        <v>101040</v>
      </c>
      <c r="F152" s="34">
        <f>SUM(F153:F154)</f>
        <v>96840</v>
      </c>
      <c r="G152" s="35">
        <f t="shared" si="1"/>
        <v>0.9584323040380047</v>
      </c>
    </row>
    <row r="153" spans="1:7" ht="38.25">
      <c r="A153" s="83">
        <v>85295</v>
      </c>
      <c r="B153" s="9">
        <v>201</v>
      </c>
      <c r="C153" s="9">
        <v>0</v>
      </c>
      <c r="D153" s="17" t="s">
        <v>52</v>
      </c>
      <c r="E153" s="45">
        <v>32500</v>
      </c>
      <c r="F153" s="45">
        <v>28300</v>
      </c>
      <c r="G153" s="38">
        <f>F153/E153*100%</f>
        <v>0.8707692307692307</v>
      </c>
    </row>
    <row r="154" spans="1:7" ht="25.5">
      <c r="A154" s="83">
        <v>85295</v>
      </c>
      <c r="B154" s="9">
        <v>203</v>
      </c>
      <c r="C154" s="9">
        <v>0</v>
      </c>
      <c r="D154" s="17" t="s">
        <v>75</v>
      </c>
      <c r="E154" s="45">
        <v>68540</v>
      </c>
      <c r="F154" s="45">
        <v>68540</v>
      </c>
      <c r="G154" s="38">
        <f t="shared" si="1"/>
        <v>1</v>
      </c>
    </row>
    <row r="155" spans="1:7" ht="12.75">
      <c r="A155" s="29"/>
      <c r="B155" s="29"/>
      <c r="C155" s="29"/>
      <c r="D155" s="8" t="s">
        <v>17</v>
      </c>
      <c r="E155" s="30">
        <f>SUM(E156,E158)</f>
        <v>708704</v>
      </c>
      <c r="F155" s="30">
        <f>SUM(F156,F158)</f>
        <v>697916.16</v>
      </c>
      <c r="G155" s="40">
        <f t="shared" si="1"/>
        <v>0.9847780737797445</v>
      </c>
    </row>
    <row r="156" spans="1:7" ht="25.5">
      <c r="A156" s="41"/>
      <c r="B156" s="41"/>
      <c r="C156" s="41"/>
      <c r="D156" s="16" t="s">
        <v>46</v>
      </c>
      <c r="E156" s="43">
        <f>SUM(E157:E157)</f>
        <v>555000</v>
      </c>
      <c r="F156" s="43">
        <f>SUM(F157:F157)</f>
        <v>555000</v>
      </c>
      <c r="G156" s="35">
        <f aca="true" t="shared" si="3" ref="G156:G189">F156/E156*100%</f>
        <v>1</v>
      </c>
    </row>
    <row r="157" spans="1:7" ht="25.5">
      <c r="A157" s="83">
        <v>85324</v>
      </c>
      <c r="B157" s="9">
        <v>244</v>
      </c>
      <c r="C157" s="9">
        <v>0</v>
      </c>
      <c r="D157" s="17" t="s">
        <v>108</v>
      </c>
      <c r="E157" s="45">
        <v>555000</v>
      </c>
      <c r="F157" s="45">
        <v>555000</v>
      </c>
      <c r="G157" s="38">
        <f t="shared" si="3"/>
        <v>1</v>
      </c>
    </row>
    <row r="158" spans="1:7" ht="12.75">
      <c r="A158" s="83"/>
      <c r="B158" s="9"/>
      <c r="C158" s="9"/>
      <c r="D158" s="16" t="s">
        <v>107</v>
      </c>
      <c r="E158" s="47">
        <f>SUM(E160:E163)</f>
        <v>153704</v>
      </c>
      <c r="F158" s="47">
        <f>SUM(F159:F163)</f>
        <v>142916.16</v>
      </c>
      <c r="G158" s="35">
        <f t="shared" si="3"/>
        <v>0.9298141883099985</v>
      </c>
    </row>
    <row r="159" spans="1:7" ht="12.75">
      <c r="A159" s="83">
        <v>85395</v>
      </c>
      <c r="B159" s="44" t="s">
        <v>90</v>
      </c>
      <c r="C159" s="9">
        <v>0</v>
      </c>
      <c r="D159" s="9" t="s">
        <v>57</v>
      </c>
      <c r="E159" s="77">
        <v>0</v>
      </c>
      <c r="F159" s="77">
        <v>71.26</v>
      </c>
      <c r="G159" s="67">
        <v>0</v>
      </c>
    </row>
    <row r="160" spans="1:7" ht="51">
      <c r="A160" s="83">
        <v>85395</v>
      </c>
      <c r="B160" s="44">
        <v>200</v>
      </c>
      <c r="C160" s="9">
        <v>7</v>
      </c>
      <c r="D160" s="66" t="s">
        <v>137</v>
      </c>
      <c r="E160" s="77">
        <v>69355</v>
      </c>
      <c r="F160" s="77">
        <v>59041.96</v>
      </c>
      <c r="G160" s="67">
        <f>F160/E160*100%</f>
        <v>0.8513006993006993</v>
      </c>
    </row>
    <row r="161" spans="1:7" ht="51">
      <c r="A161" s="83">
        <v>85395</v>
      </c>
      <c r="B161" s="44">
        <v>200</v>
      </c>
      <c r="C161" s="9">
        <v>9</v>
      </c>
      <c r="D161" s="66" t="s">
        <v>137</v>
      </c>
      <c r="E161" s="77">
        <v>3672</v>
      </c>
      <c r="F161" s="77">
        <v>3125.94</v>
      </c>
      <c r="G161" s="67">
        <f>F161/E161*100%</f>
        <v>0.8512908496732027</v>
      </c>
    </row>
    <row r="162" spans="1:7" ht="38.25">
      <c r="A162" s="83">
        <v>85395</v>
      </c>
      <c r="B162" s="44">
        <v>231</v>
      </c>
      <c r="C162" s="9">
        <v>0</v>
      </c>
      <c r="D162" s="66" t="s">
        <v>130</v>
      </c>
      <c r="E162" s="77">
        <v>18997</v>
      </c>
      <c r="F162" s="77">
        <v>18997</v>
      </c>
      <c r="G162" s="67">
        <f>F162/E162*100%</f>
        <v>1</v>
      </c>
    </row>
    <row r="163" spans="1:7" ht="38.25">
      <c r="A163" s="83">
        <v>85395</v>
      </c>
      <c r="B163" s="9">
        <v>244</v>
      </c>
      <c r="C163" s="9">
        <v>0</v>
      </c>
      <c r="D163" s="17" t="s">
        <v>117</v>
      </c>
      <c r="E163" s="45">
        <v>61680</v>
      </c>
      <c r="F163" s="45">
        <v>61680</v>
      </c>
      <c r="G163" s="38">
        <f t="shared" si="3"/>
        <v>1</v>
      </c>
    </row>
    <row r="164" spans="1:7" ht="12.75">
      <c r="A164" s="29"/>
      <c r="B164" s="29"/>
      <c r="C164" s="29"/>
      <c r="D164" s="8" t="s">
        <v>18</v>
      </c>
      <c r="E164" s="30">
        <f>E165</f>
        <v>119150</v>
      </c>
      <c r="F164" s="30">
        <f>F165</f>
        <v>112864.86</v>
      </c>
      <c r="G164" s="40">
        <f t="shared" si="3"/>
        <v>0.9472501888375997</v>
      </c>
    </row>
    <row r="165" spans="1:7" ht="12.75">
      <c r="A165" s="41"/>
      <c r="B165" s="41"/>
      <c r="C165" s="41"/>
      <c r="D165" s="6" t="s">
        <v>47</v>
      </c>
      <c r="E165" s="43">
        <f>SUM(E166)</f>
        <v>119150</v>
      </c>
      <c r="F165" s="43">
        <f>SUM(F166)</f>
        <v>112864.86</v>
      </c>
      <c r="G165" s="35">
        <f t="shared" si="3"/>
        <v>0.9472501888375997</v>
      </c>
    </row>
    <row r="166" spans="1:7" s="23" customFormat="1" ht="25.5">
      <c r="A166" s="83">
        <v>85415</v>
      </c>
      <c r="B166" s="9">
        <v>203</v>
      </c>
      <c r="C166" s="9">
        <v>0</v>
      </c>
      <c r="D166" s="17" t="s">
        <v>75</v>
      </c>
      <c r="E166" s="45">
        <v>119150</v>
      </c>
      <c r="F166" s="45">
        <v>112864.86</v>
      </c>
      <c r="G166" s="38">
        <f t="shared" si="3"/>
        <v>0.9472501888375997</v>
      </c>
    </row>
    <row r="167" spans="1:7" ht="12.75">
      <c r="A167" s="29"/>
      <c r="B167" s="29"/>
      <c r="C167" s="29"/>
      <c r="D167" s="8" t="s">
        <v>19</v>
      </c>
      <c r="E167" s="30">
        <f>SUM(E168,E174,E176,E172,)</f>
        <v>192516</v>
      </c>
      <c r="F167" s="30">
        <f>SUM(F168,F174,F176,F172,)</f>
        <v>205983.72000000003</v>
      </c>
      <c r="G167" s="40">
        <f t="shared" si="3"/>
        <v>1.0699563672629808</v>
      </c>
    </row>
    <row r="168" spans="1:7" ht="12.75">
      <c r="A168" s="41"/>
      <c r="B168" s="41"/>
      <c r="C168" s="41"/>
      <c r="D168" s="5" t="s">
        <v>48</v>
      </c>
      <c r="E168" s="43">
        <f>SUM(E169:E171)</f>
        <v>97243</v>
      </c>
      <c r="F168" s="43">
        <f>SUM(F169:F171)</f>
        <v>97642.7</v>
      </c>
      <c r="G168" s="35">
        <f t="shared" si="3"/>
        <v>1.0041103215655625</v>
      </c>
    </row>
    <row r="169" spans="1:7" ht="51">
      <c r="A169" s="69">
        <v>90001</v>
      </c>
      <c r="B169" s="53" t="s">
        <v>86</v>
      </c>
      <c r="C169" s="52">
        <v>0</v>
      </c>
      <c r="D169" s="18" t="s">
        <v>54</v>
      </c>
      <c r="E169" s="46">
        <v>91193</v>
      </c>
      <c r="F169" s="46">
        <v>91192.7</v>
      </c>
      <c r="G169" s="38">
        <f t="shared" si="3"/>
        <v>0.9999967102738149</v>
      </c>
    </row>
    <row r="170" spans="1:7" ht="12.75">
      <c r="A170" s="69">
        <v>90001</v>
      </c>
      <c r="B170" s="53" t="s">
        <v>90</v>
      </c>
      <c r="C170" s="52">
        <v>0</v>
      </c>
      <c r="D170" s="18" t="s">
        <v>57</v>
      </c>
      <c r="E170" s="46">
        <v>50</v>
      </c>
      <c r="F170" s="46">
        <v>48.22</v>
      </c>
      <c r="G170" s="38">
        <f>F170/E170*100%</f>
        <v>0.9643999999999999</v>
      </c>
    </row>
    <row r="171" spans="1:7" ht="38.25">
      <c r="A171" s="83">
        <v>90001</v>
      </c>
      <c r="B171" s="9">
        <v>629</v>
      </c>
      <c r="C171" s="9">
        <v>0</v>
      </c>
      <c r="D171" s="18" t="s">
        <v>51</v>
      </c>
      <c r="E171" s="45">
        <v>6000</v>
      </c>
      <c r="F171" s="45">
        <v>6401.78</v>
      </c>
      <c r="G171" s="38">
        <f t="shared" si="3"/>
        <v>1.0669633333333333</v>
      </c>
    </row>
    <row r="172" spans="1:7" ht="12.75">
      <c r="A172" s="83"/>
      <c r="B172" s="9"/>
      <c r="C172" s="9"/>
      <c r="D172" s="14" t="s">
        <v>131</v>
      </c>
      <c r="E172" s="56">
        <f>SUM(E173)</f>
        <v>68000</v>
      </c>
      <c r="F172" s="56">
        <f>SUM(F173)</f>
        <v>81901.35</v>
      </c>
      <c r="G172" s="76">
        <f t="shared" si="3"/>
        <v>1.2044316176470589</v>
      </c>
    </row>
    <row r="173" spans="1:7" ht="12.75">
      <c r="A173" s="83">
        <v>90015</v>
      </c>
      <c r="B173" s="44" t="s">
        <v>88</v>
      </c>
      <c r="C173" s="9">
        <v>0</v>
      </c>
      <c r="D173" s="18" t="s">
        <v>56</v>
      </c>
      <c r="E173" s="45">
        <v>68000</v>
      </c>
      <c r="F173" s="45">
        <v>81901.35</v>
      </c>
      <c r="G173" s="38">
        <f t="shared" si="3"/>
        <v>1.2044316176470589</v>
      </c>
    </row>
    <row r="174" spans="1:7" ht="25.5">
      <c r="A174" s="83"/>
      <c r="B174" s="53"/>
      <c r="C174" s="9"/>
      <c r="D174" s="14" t="s">
        <v>116</v>
      </c>
      <c r="E174" s="56">
        <f>SUM(E175)</f>
        <v>24733</v>
      </c>
      <c r="F174" s="56">
        <f>SUM(F175)</f>
        <v>24256.18</v>
      </c>
      <c r="G174" s="35">
        <f t="shared" si="3"/>
        <v>0.9807213035216108</v>
      </c>
    </row>
    <row r="175" spans="1:7" ht="12.75">
      <c r="A175" s="83">
        <v>90019</v>
      </c>
      <c r="B175" s="53" t="s">
        <v>84</v>
      </c>
      <c r="C175" s="9">
        <v>0</v>
      </c>
      <c r="D175" s="28" t="s">
        <v>115</v>
      </c>
      <c r="E175" s="48">
        <v>24733</v>
      </c>
      <c r="F175" s="48">
        <v>24256.18</v>
      </c>
      <c r="G175" s="38">
        <f t="shared" si="3"/>
        <v>0.9807213035216108</v>
      </c>
    </row>
    <row r="176" spans="1:7" ht="25.5">
      <c r="A176" s="41"/>
      <c r="B176" s="41"/>
      <c r="C176" s="41"/>
      <c r="D176" s="16" t="s">
        <v>81</v>
      </c>
      <c r="E176" s="43">
        <f>SUM(E177)</f>
        <v>2540</v>
      </c>
      <c r="F176" s="43">
        <f>SUM(F177)</f>
        <v>2183.49</v>
      </c>
      <c r="G176" s="35">
        <f t="shared" si="3"/>
        <v>0.8596417322834645</v>
      </c>
    </row>
    <row r="177" spans="1:7" ht="12.75">
      <c r="A177" s="83">
        <v>90020</v>
      </c>
      <c r="B177" s="44" t="s">
        <v>106</v>
      </c>
      <c r="C177" s="9">
        <v>0</v>
      </c>
      <c r="D177" s="18" t="s">
        <v>82</v>
      </c>
      <c r="E177" s="45">
        <v>2540</v>
      </c>
      <c r="F177" s="45">
        <v>2183.49</v>
      </c>
      <c r="G177" s="38">
        <f t="shared" si="3"/>
        <v>0.8596417322834645</v>
      </c>
    </row>
    <row r="178" spans="1:7" ht="12.75">
      <c r="A178" s="29"/>
      <c r="B178" s="29"/>
      <c r="C178" s="29"/>
      <c r="D178" s="8" t="s">
        <v>20</v>
      </c>
      <c r="E178" s="30">
        <f>SUM(E179,E184)</f>
        <v>61330</v>
      </c>
      <c r="F178" s="30">
        <f>SUM(F179,F184)</f>
        <v>28141.15</v>
      </c>
      <c r="G178" s="40">
        <f t="shared" si="3"/>
        <v>0.4588480352193054</v>
      </c>
    </row>
    <row r="179" spans="1:7" ht="12.75">
      <c r="A179" s="41"/>
      <c r="B179" s="41"/>
      <c r="C179" s="41"/>
      <c r="D179" s="5" t="s">
        <v>49</v>
      </c>
      <c r="E179" s="43">
        <f>SUM(E180:E183)</f>
        <v>27707</v>
      </c>
      <c r="F179" s="43">
        <f>SUM(F180:F183)</f>
        <v>18844.46</v>
      </c>
      <c r="G179" s="35">
        <f t="shared" si="3"/>
        <v>0.6801335402605839</v>
      </c>
    </row>
    <row r="180" spans="1:7" ht="12.75">
      <c r="A180" s="69">
        <v>92109</v>
      </c>
      <c r="B180" s="53" t="s">
        <v>84</v>
      </c>
      <c r="C180" s="52">
        <v>0</v>
      </c>
      <c r="D180" s="27" t="s">
        <v>60</v>
      </c>
      <c r="E180" s="46">
        <v>50</v>
      </c>
      <c r="F180" s="46">
        <v>8.8</v>
      </c>
      <c r="G180" s="67">
        <f>F180/E180*100%</f>
        <v>0.17600000000000002</v>
      </c>
    </row>
    <row r="181" spans="1:7" ht="51">
      <c r="A181" s="83">
        <v>92109</v>
      </c>
      <c r="B181" s="44" t="s">
        <v>86</v>
      </c>
      <c r="C181" s="9">
        <v>0</v>
      </c>
      <c r="D181" s="18" t="s">
        <v>54</v>
      </c>
      <c r="E181" s="45">
        <v>27000</v>
      </c>
      <c r="F181" s="45">
        <v>18370.84</v>
      </c>
      <c r="G181" s="38">
        <f t="shared" si="3"/>
        <v>0.6804014814814815</v>
      </c>
    </row>
    <row r="182" spans="1:7" ht="12.75">
      <c r="A182" s="83">
        <v>92109</v>
      </c>
      <c r="B182" s="44" t="s">
        <v>90</v>
      </c>
      <c r="C182" s="9">
        <v>0</v>
      </c>
      <c r="D182" s="18" t="s">
        <v>57</v>
      </c>
      <c r="E182" s="45">
        <v>200</v>
      </c>
      <c r="F182" s="45">
        <v>7.96</v>
      </c>
      <c r="G182" s="38">
        <f t="shared" si="3"/>
        <v>0.0398</v>
      </c>
    </row>
    <row r="183" spans="1:7" ht="12.75">
      <c r="A183" s="83">
        <v>92109</v>
      </c>
      <c r="B183" s="91" t="s">
        <v>88</v>
      </c>
      <c r="C183" s="9">
        <v>0</v>
      </c>
      <c r="D183" s="18" t="s">
        <v>56</v>
      </c>
      <c r="E183" s="45">
        <v>457</v>
      </c>
      <c r="F183" s="45">
        <v>456.86</v>
      </c>
      <c r="G183" s="38">
        <f t="shared" si="3"/>
        <v>0.9996936542669584</v>
      </c>
    </row>
    <row r="184" spans="1:7" ht="12.75">
      <c r="A184" s="83"/>
      <c r="B184" s="91"/>
      <c r="C184" s="9"/>
      <c r="D184" s="5" t="s">
        <v>138</v>
      </c>
      <c r="E184" s="43">
        <f>SUM(E185)</f>
        <v>33623</v>
      </c>
      <c r="F184" s="43">
        <f>SUM(F185)</f>
        <v>9296.69</v>
      </c>
      <c r="G184" s="35">
        <f>F184/E184*100%</f>
        <v>0.2764979329625554</v>
      </c>
    </row>
    <row r="185" spans="1:7" ht="38.25">
      <c r="A185" s="83">
        <v>92195</v>
      </c>
      <c r="B185" s="91">
        <v>270</v>
      </c>
      <c r="C185" s="9">
        <v>7</v>
      </c>
      <c r="D185" s="18" t="s">
        <v>51</v>
      </c>
      <c r="E185" s="45">
        <v>33623</v>
      </c>
      <c r="F185" s="45">
        <v>9296.69</v>
      </c>
      <c r="G185" s="38">
        <f>F185/E185</f>
        <v>0.2764979329625554</v>
      </c>
    </row>
    <row r="186" spans="1:7" ht="12.75">
      <c r="A186" s="29"/>
      <c r="B186" s="29"/>
      <c r="C186" s="29"/>
      <c r="D186" s="8" t="s">
        <v>110</v>
      </c>
      <c r="E186" s="30">
        <f>SUM(E187)</f>
        <v>700</v>
      </c>
      <c r="F186" s="30">
        <f>SUM(F187)</f>
        <v>326</v>
      </c>
      <c r="G186" s="40">
        <f t="shared" si="3"/>
        <v>0.4657142857142857</v>
      </c>
    </row>
    <row r="187" spans="1:7" ht="12.75">
      <c r="A187" s="83"/>
      <c r="B187" s="44"/>
      <c r="C187" s="9"/>
      <c r="D187" s="14" t="s">
        <v>111</v>
      </c>
      <c r="E187" s="62">
        <f>SUM(E188)</f>
        <v>700</v>
      </c>
      <c r="F187" s="62">
        <f>SUM(F188)</f>
        <v>326</v>
      </c>
      <c r="G187" s="61">
        <f>F187/E187*100%</f>
        <v>0.4657142857142857</v>
      </c>
    </row>
    <row r="188" spans="1:7" ht="12.75">
      <c r="A188" s="83">
        <v>92605</v>
      </c>
      <c r="B188" s="44" t="s">
        <v>88</v>
      </c>
      <c r="C188" s="9">
        <v>0</v>
      </c>
      <c r="D188" s="18" t="s">
        <v>56</v>
      </c>
      <c r="E188" s="45">
        <v>700</v>
      </c>
      <c r="F188" s="45">
        <v>326</v>
      </c>
      <c r="G188" s="38">
        <f>F188/E188*100%</f>
        <v>0.4657142857142857</v>
      </c>
    </row>
    <row r="189" spans="1:7" ht="12.75">
      <c r="A189" s="94" t="s">
        <v>24</v>
      </c>
      <c r="B189" s="94"/>
      <c r="C189" s="94"/>
      <c r="D189" s="94"/>
      <c r="E189" s="58">
        <f>SUM(E6+E16+E21+E35+E43+E59+E62+E91+E103+E132+E155+E164+E167+E178+E186+E32)</f>
        <v>20552574</v>
      </c>
      <c r="F189" s="58">
        <f>SUM(F6+F16+F21+F32+F35+F43+F59+F62+F91+F103+F132+F155+F164+F167+F178+F186)</f>
        <v>19943601.81</v>
      </c>
      <c r="G189" s="59">
        <f t="shared" si="3"/>
        <v>0.9703700281045089</v>
      </c>
    </row>
    <row r="190" spans="5:7" ht="12.75">
      <c r="E190" s="24"/>
      <c r="F190" s="24"/>
      <c r="G190" s="25"/>
    </row>
    <row r="191" spans="5:7" ht="12.75">
      <c r="E191" s="24"/>
      <c r="F191" s="24"/>
      <c r="G191" s="25"/>
    </row>
    <row r="192" spans="5:7" ht="12.75">
      <c r="E192" s="24"/>
      <c r="F192" s="24"/>
      <c r="G192" s="25"/>
    </row>
    <row r="193" spans="5:7" ht="12.75">
      <c r="E193" s="24"/>
      <c r="F193" s="24"/>
      <c r="G193" s="25"/>
    </row>
    <row r="194" spans="5:7" ht="12.75">
      <c r="E194" s="24"/>
      <c r="F194" s="24"/>
      <c r="G194" s="25"/>
    </row>
    <row r="195" spans="5:7" ht="12.75">
      <c r="E195" s="24"/>
      <c r="F195" s="24"/>
      <c r="G195" s="25"/>
    </row>
    <row r="196" spans="5:7" ht="12.75">
      <c r="E196" s="24"/>
      <c r="F196" s="24"/>
      <c r="G196" s="25"/>
    </row>
    <row r="197" spans="5:7" ht="12.75">
      <c r="E197" s="24"/>
      <c r="F197" s="24"/>
      <c r="G197" s="25"/>
    </row>
    <row r="198" spans="5:7" ht="12.75">
      <c r="E198" s="24"/>
      <c r="F198" s="24"/>
      <c r="G198" s="25"/>
    </row>
    <row r="199" spans="5:7" ht="12.75">
      <c r="E199" s="24"/>
      <c r="F199" s="24"/>
      <c r="G199" s="25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6" spans="1:7" ht="12.75">
      <c r="A206" s="85"/>
      <c r="B206" s="19"/>
      <c r="C206" s="19"/>
      <c r="D206" s="19"/>
      <c r="E206" s="20"/>
      <c r="F206" s="20"/>
      <c r="G206" s="19"/>
    </row>
    <row r="207" spans="1:7" s="23" customFormat="1" ht="12.75">
      <c r="A207" s="79"/>
      <c r="B207"/>
      <c r="C207"/>
      <c r="D207"/>
      <c r="E207" s="2"/>
      <c r="F207" s="2"/>
      <c r="G207"/>
    </row>
  </sheetData>
  <sheetProtection/>
  <mergeCells count="3">
    <mergeCell ref="F1:G1"/>
    <mergeCell ref="A3:G3"/>
    <mergeCell ref="A189:D189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Jagoda Jung</dc:creator>
  <cp:keywords/>
  <dc:description/>
  <cp:lastModifiedBy>WAnna</cp:lastModifiedBy>
  <cp:lastPrinted>2013-03-27T12:46:45Z</cp:lastPrinted>
  <dcterms:created xsi:type="dcterms:W3CDTF">2007-03-06T08:19:46Z</dcterms:created>
  <dcterms:modified xsi:type="dcterms:W3CDTF">2013-03-27T12:48:41Z</dcterms:modified>
  <cp:category/>
  <cp:version/>
  <cp:contentType/>
  <cp:contentStatus/>
</cp:coreProperties>
</file>