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'Arkusz1'!$A$1:$F$310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47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<sst xmlns="http://schemas.openxmlformats.org/spreadsheetml/2006/main" count="318" uniqueCount="145">
  <si>
    <t>Rozdział</t>
  </si>
  <si>
    <t>§</t>
  </si>
  <si>
    <t>D Z I A Ł</t>
  </si>
  <si>
    <t>Własne</t>
  </si>
  <si>
    <t>Zlecone</t>
  </si>
  <si>
    <t>Ogółem</t>
  </si>
  <si>
    <t>010 – Rolnictwo i łowiectwo</t>
  </si>
  <si>
    <t>Infrastruktura wodociągowa i sanitacyjna wsi</t>
  </si>
  <si>
    <t>Zakup usług pozostałych</t>
  </si>
  <si>
    <t>Wydatki inwestycyjne jednostek budżetowych</t>
  </si>
  <si>
    <t>Izby rolnicze</t>
  </si>
  <si>
    <t>Wpłaty gmin na rzecz izb rolniczych w wysokości 2 % uzyskanych wpływów z podatku rolnego</t>
  </si>
  <si>
    <t>Pozostała działalność</t>
  </si>
  <si>
    <t>Dotacja celowa z budżetu na finansowanie lub dofinansowanie zadań zleconych do realizacji pozostałym jednostkom niezaliczanym do sektora finansów publicznych</t>
  </si>
  <si>
    <t>Wynagrodzenia osobowe pracowników</t>
  </si>
  <si>
    <t>Składki na ubezpieczenia społeczne</t>
  </si>
  <si>
    <t>Składki na Fundusz Pracy</t>
  </si>
  <si>
    <t>Zakup materiałów i wyposażenia</t>
  </si>
  <si>
    <t>Różne opłaty i składki</t>
  </si>
  <si>
    <t>600 - Transport i łączność</t>
  </si>
  <si>
    <t>Drogi publiczne gminne</t>
  </si>
  <si>
    <t>Zakup usług remontowych</t>
  </si>
  <si>
    <t>Wydatki  inwestycyjne jednostek budżetowych</t>
  </si>
  <si>
    <t>Wydatki na zakupy inwestycyjne</t>
  </si>
  <si>
    <t>Drogi wewnętrzne</t>
  </si>
  <si>
    <t>630 - Turystyka</t>
  </si>
  <si>
    <t>Zadania w zakresie upowszechniania turystyki</t>
  </si>
  <si>
    <t>Wynagrodzenia bezosobowe</t>
  </si>
  <si>
    <t>Podróże służbowe zagraniczne</t>
  </si>
  <si>
    <t>700 – Gospodarka mieszkaniowa</t>
  </si>
  <si>
    <t>Gospodarka gruntami i nieruchomościami</t>
  </si>
  <si>
    <t>Zakup energii</t>
  </si>
  <si>
    <t>Wydatki na zakupy inwestycyjne jednostek budżetowych</t>
  </si>
  <si>
    <t>710 - Działalność usługowa</t>
  </si>
  <si>
    <t>Cmentarze</t>
  </si>
  <si>
    <t>750 - Administracja publiczna</t>
  </si>
  <si>
    <t>Urzędy  wojewódzkie</t>
  </si>
  <si>
    <t>Składki na ubezpieczenie społeczne</t>
  </si>
  <si>
    <t>Składki na fundusz pracy</t>
  </si>
  <si>
    <t>Rady gmin / miast i miast na prawach powiatu/</t>
  </si>
  <si>
    <t>różne wydatki na rzecz osób fizycznych</t>
  </si>
  <si>
    <t>Podróże służbowe krajowe</t>
  </si>
  <si>
    <t>Szkolenia pracowników niebędących członkami korpusu służby cywilnej</t>
  </si>
  <si>
    <t>Urzędy Gmin</t>
  </si>
  <si>
    <t>Dodatkowe wynagrodzenie roczne</t>
  </si>
  <si>
    <t>Wpłaty na Państwowy Fundusz Rehabilitacji Osób Niepełnosprawnych</t>
  </si>
  <si>
    <t>Zakup pomocy naukowych dydaktycznych i książek</t>
  </si>
  <si>
    <t>Zakup usług zdrowotnych</t>
  </si>
  <si>
    <t>Zakup usług dostępu do sieci Internet</t>
  </si>
  <si>
    <t>Odpisy na zakładowy fundusz świadczeń socjalnych</t>
  </si>
  <si>
    <t>Pozostałe podatki na rzecz budżetów jednostek samorządu terytorialnego</t>
  </si>
  <si>
    <t>Koszty postępowania sądowego i prokuratorskiego</t>
  </si>
  <si>
    <t>Wpłaty gmin i powiatów na rzecz innych jednostek samorządu terytorialnego oraz związków gmin lub związków powiatów na dofinansowanie zadań bieżących</t>
  </si>
  <si>
    <t>Różne wydatki na rzecz osób fizycznych</t>
  </si>
  <si>
    <t>751- Urzędy naczelnych organów władzy państwowej, kontroli i ochrony prawa oraz sądownictwa</t>
  </si>
  <si>
    <t>Urzędy naczelnych organów władzy państwowej , kontroli ochrony prawa oraz sądownictwa</t>
  </si>
  <si>
    <t>754 - Bezpieczeństwo publiczne i ochrona przeciwpożarowa</t>
  </si>
  <si>
    <t>Ochotnicze straże pożarne</t>
  </si>
  <si>
    <t>Obrona cywilna</t>
  </si>
  <si>
    <t>757 - Obsługa długu publicznego</t>
  </si>
  <si>
    <t>Obsługa papierów wartościowych, kredytów i pożyczek  j.s.t</t>
  </si>
  <si>
    <t>Odsetki od samorządowych papierów wartościowych lub zaciągniętych przez jednostkę samorządu terytorialnego kredytów i pożyczek</t>
  </si>
  <si>
    <t>758 –Różne rozliczenia</t>
  </si>
  <si>
    <t>Wydatki na zakup i objęcie akcji, wniesienie wkładów do spółek prawa handlowego oraz na uzupełnienie funduszy i innych instytucji finansowych</t>
  </si>
  <si>
    <t>Rezerwy ogólne i celowe</t>
  </si>
  <si>
    <t>Rezerwy</t>
  </si>
  <si>
    <t>801 - Oświata i wychowanie</t>
  </si>
  <si>
    <t>Przedszkola</t>
  </si>
  <si>
    <t>Dotacje celowe przekazane gminie na zadania bieżące realizowane na podstawie porozumień (umów) między jednostkami samorządu terytorialnego</t>
  </si>
  <si>
    <t>Dowożenie uczniów do szkół</t>
  </si>
  <si>
    <t>Zakup pomocy naukowych, dydaktycznych i książek</t>
  </si>
  <si>
    <t>851 – Ochrona zdrowia</t>
  </si>
  <si>
    <t>Zwalczanie narkomanii</t>
  </si>
  <si>
    <t>Przeciwdziałanie alkoholizmowi</t>
  </si>
  <si>
    <t>Dotacja celowa na pomoc finansową udzielaną między jednostkami samorządu terytorialnego na dofinansowanie własnych zadań bieżących</t>
  </si>
  <si>
    <t>Świadczenia społeczne</t>
  </si>
  <si>
    <t>852 – Pomoc społeczna</t>
  </si>
  <si>
    <t>Dodatki mieszkaniowe</t>
  </si>
  <si>
    <t>853 – Pozostałe zadania w zakresie polityki społecznej</t>
  </si>
  <si>
    <t>Państwowy Fundusz Rehabilitacji Osób Niepełnosprawnych</t>
  </si>
  <si>
    <t>Dotacja podmiotowa z budżetu dla samorządowego zakładu budżetowego</t>
  </si>
  <si>
    <t>854- Edukacyjna opieka wychowawcza</t>
  </si>
  <si>
    <t>Kolonie i obozy oraz inne formy wypoczynku dzieci i młodzieży szkolnej, a także szkolenia młodzieży</t>
  </si>
  <si>
    <t>Pomoc materialna dla uczniów</t>
  </si>
  <si>
    <t>Inne formy pomocy dla uczniów</t>
  </si>
  <si>
    <t>900- Gospodarka komunalna i ochrona środowiska</t>
  </si>
  <si>
    <t>Gospodarka ściekowa i ochrona wód</t>
  </si>
  <si>
    <t>Gospodarka odpadami</t>
  </si>
  <si>
    <t>Oczyszczanie miast i  wsi</t>
  </si>
  <si>
    <t>Utrzymanie zieleni w miastach i gminach</t>
  </si>
  <si>
    <t>Schroniska dla zwierząt</t>
  </si>
  <si>
    <t>Oświetlenie ulic, placów i dróg</t>
  </si>
  <si>
    <t>Wpływy i wydatki związane z gromadzeniem środków z opłat i kar za korzystanie ze środowiska</t>
  </si>
  <si>
    <t>921 - Kultura i ochrona dziedzictwa narodowego</t>
  </si>
  <si>
    <t>Domy i ośrodki kultury, świetlice i kluby</t>
  </si>
  <si>
    <t>Biblioteki</t>
  </si>
  <si>
    <t>Dotacja podmiotowa z budżetu dla samorządowej instytucji kultury</t>
  </si>
  <si>
    <t>926 - Kultura fizyczna i sport</t>
  </si>
  <si>
    <t>Zadania w zakresie kultury fizycznej i sportu</t>
  </si>
  <si>
    <t>OGÓŁEM</t>
  </si>
  <si>
    <t>Podatek od towarów i usług          / VAT/</t>
  </si>
  <si>
    <t xml:space="preserve">   </t>
  </si>
  <si>
    <t>Dotacja celowa na pomoc finansową udzielaną między jednostkami samorządu terytorialnego na dofinansowanie własnych zadań inwestycyjnych i zakupów inwestycyjnych</t>
  </si>
  <si>
    <t>Szkoły Podstawowe</t>
  </si>
  <si>
    <t>Dotacja podmiotowa z budżetu dla publicznej jednostki systemu oświaty prowadzonej przez osobę prawną inną niż jednostka damorządu terytorialnego</t>
  </si>
  <si>
    <t>Zakupa usług pozostałych</t>
  </si>
  <si>
    <t>Komendy powiatowe Policji</t>
  </si>
  <si>
    <t>Komendy powiatowe Państwowej Straży Pożarnej</t>
  </si>
  <si>
    <t>Wpłaty jednostek na państwowy fundusz celowy na finansowanie lub dofinansowanie zadań inwestycyjnych</t>
  </si>
  <si>
    <t xml:space="preserve">Różne rozliczenia </t>
  </si>
  <si>
    <t>Składki na ubezpiecznie społeczne</t>
  </si>
  <si>
    <t>Dotacja celowa na pomocfinancową udzielaną między jednostkami samorządu terytorialnego na dofinansowanie własnych zadań inwestycyjnych i zakupów inwestycyjnych</t>
  </si>
  <si>
    <t>Skłdki na Fundusz Pracy</t>
  </si>
  <si>
    <t>Pomoc dla repatriantów</t>
  </si>
  <si>
    <t>Zakup materiałów i wtposażenia</t>
  </si>
  <si>
    <t>wydatki inwestycyjne jednostek budżetowych</t>
  </si>
  <si>
    <t>Opłaty z tytułu zakupu usług telekomunikacynjnych świadczonych w ruchomej publicznej sieci telefonicznej</t>
  </si>
  <si>
    <t>Ochrona zabytków</t>
  </si>
  <si>
    <t>Dotacje celowe z budżetu na finansowanie lub dofinansowanie prac remontowych i konserwtorskich obiektów zabytkowych przekazane jednostkom niezaliczanym do sektoea finansów publicznych</t>
  </si>
  <si>
    <t>Spółki Wodne</t>
  </si>
  <si>
    <t>Promocja jednostek samorządu terytorialnego</t>
  </si>
  <si>
    <t>Realizacja zadań wymagających stosowania specjalnej organizacji nauki i metod pracy dla dzieci w przedszkolach 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</si>
  <si>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profilowanych i szkołach zawodowych oraz szkołach artystycznych</t>
  </si>
  <si>
    <t xml:space="preserve">Opłata z tytułu zakupu usług telekomunikacyjnych </t>
  </si>
  <si>
    <t xml:space="preserve">Opłaty z tytułu zakupu usług telekomunikacyjnych </t>
  </si>
  <si>
    <t>Opłaty z tytułu zakupu usług telekomuniakcynych</t>
  </si>
  <si>
    <t>Wyłaty jednostek na państwowy fundusz celowy na finansowanie lub dofinansowanie zadań inwestycyjnych</t>
  </si>
  <si>
    <t>Wybory Prezydenta Rzeczypospolitej Polskiej</t>
  </si>
  <si>
    <t>Drogi publicze powiatowe</t>
  </si>
  <si>
    <t>Zadania z zakresu geodezji i kartografii</t>
  </si>
  <si>
    <t>Dotacja podmiotowa z budżetu dla publicznej jednostki systemu oświaty prowadzonej przez osobę prawną inną niż jednostka damorządu terytorialnego lub osobę fizyczną</t>
  </si>
  <si>
    <t>Dotacja podmiotowa z budżetu dla publicznej jednostki systemu oświaty prowadzonej przez osobę prawną inną niż jednostka damorządu terytorialnegolub osobę fizyczną</t>
  </si>
  <si>
    <t>Wydatkina zakupy inwestycyjne jednostek budżetowych</t>
  </si>
  <si>
    <t>Ochrona powietrza atmosferycznego i klimatu</t>
  </si>
  <si>
    <t>Wynagrodzenie bezosobowe</t>
  </si>
  <si>
    <t>Plany zagospodarowanie przestrzennego</t>
  </si>
  <si>
    <t>zakup usług pozostałych</t>
  </si>
  <si>
    <t>Opłaty na rzeccz budżetów jednostek samorządu terytorialnego</t>
  </si>
  <si>
    <t xml:space="preserve">dotacje celowe z budżetu jednostki samorządu terytorialnego, udzielone w trybie art.. 221 ustawy, na finansowanie lub dofiinanasowanie zadań zleconych do realizacji organizacjom prowadzącym działalnośc pożytku publicznego </t>
  </si>
  <si>
    <t>Opłaty na rzecz budżetów jednostek samorządu terytorialnego</t>
  </si>
  <si>
    <t>`01009</t>
  </si>
  <si>
    <t>`01010</t>
  </si>
  <si>
    <t>`01030</t>
  </si>
  <si>
    <t xml:space="preserve">                                                                                       Załącznik nr 2 do Zarządzenia nr 235 Wójta Gminy Mieścisko z dnia 04.01.2016 r.</t>
  </si>
  <si>
    <t>PLAN FINANSOWY WYDATKÓW URZĘDU GMINY MIEŚCISKO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</si>
</sst>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4" fontId="0" fillId="0" borderId="0" xfId="58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4" fontId="6" fillId="0" borderId="10" xfId="58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58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4" fontId="7" fillId="0" borderId="10" xfId="58" applyFont="1" applyBorder="1" applyAlignment="1">
      <alignment horizontal="right" vertical="center" wrapText="1"/>
    </xf>
    <xf numFmtId="44" fontId="1" fillId="0" borderId="10" xfId="15" applyNumberFormat="1" applyFont="1" applyFill="1" applyBorder="1" applyAlignment="1">
      <alignment horizontal="right" vertical="center" wrapText="1"/>
    </xf>
    <xf numFmtId="0" fontId="1" fillId="0" borderId="10" xfId="15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44" fontId="9" fillId="0" borderId="10" xfId="58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44" fontId="1" fillId="0" borderId="10" xfId="15" applyNumberFormat="1" applyFont="1" applyFill="1" applyBorder="1" applyAlignment="1">
      <alignment horizontal="right" vertical="center" wrapText="1"/>
    </xf>
    <xf numFmtId="44" fontId="10" fillId="0" borderId="10" xfId="58" applyFont="1" applyBorder="1" applyAlignment="1">
      <alignment horizontal="right" vertical="center" wrapText="1"/>
    </xf>
    <xf numFmtId="4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4" fontId="45" fillId="33" borderId="10" xfId="58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58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15" applyNumberFormat="1" applyFont="1" applyFill="1" applyBorder="1" applyAlignment="1">
      <alignment horizontal="right" vertical="center" wrapText="1"/>
    </xf>
    <xf numFmtId="0" fontId="1" fillId="33" borderId="10" xfId="15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4" fontId="9" fillId="33" borderId="10" xfId="58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44" fontId="10" fillId="33" borderId="10" xfId="58" applyFont="1" applyFill="1" applyBorder="1" applyAlignment="1">
      <alignment horizontal="right" vertical="center" wrapText="1"/>
    </xf>
    <xf numFmtId="0" fontId="1" fillId="33" borderId="10" xfId="15" applyFont="1" applyFill="1" applyBorder="1" applyAlignment="1">
      <alignment horizontal="center" vertical="center" wrapText="1"/>
    </xf>
    <xf numFmtId="44" fontId="1" fillId="0" borderId="10" xfId="58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44" fontId="6" fillId="0" borderId="12" xfId="58" applyFont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center" vertical="center" wrapText="1"/>
    </xf>
    <xf numFmtId="44" fontId="45" fillId="33" borderId="12" xfId="58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4" fontId="1" fillId="0" borderId="12" xfId="58" applyFont="1" applyBorder="1" applyAlignment="1">
      <alignment horizontal="right" vertical="center" wrapText="1"/>
    </xf>
    <xf numFmtId="0" fontId="1" fillId="33" borderId="11" xfId="15" applyFont="1" applyFill="1" applyBorder="1" applyAlignment="1">
      <alignment horizontal="center" vertical="center" wrapText="1"/>
    </xf>
    <xf numFmtId="44" fontId="1" fillId="33" borderId="12" xfId="15" applyNumberFormat="1" applyFont="1" applyFill="1" applyBorder="1" applyAlignment="1">
      <alignment horizontal="right" vertical="center" wrapText="1"/>
    </xf>
    <xf numFmtId="0" fontId="1" fillId="0" borderId="11" xfId="15" applyFont="1" applyFill="1" applyBorder="1" applyAlignment="1">
      <alignment horizontal="center" vertical="center" wrapText="1"/>
    </xf>
    <xf numFmtId="44" fontId="1" fillId="0" borderId="12" xfId="15" applyNumberFormat="1" applyFont="1" applyFill="1" applyBorder="1" applyAlignment="1">
      <alignment horizontal="right" vertical="center" wrapText="1"/>
    </xf>
    <xf numFmtId="0" fontId="1" fillId="33" borderId="11" xfId="15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4" fontId="9" fillId="33" borderId="12" xfId="58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44" fontId="9" fillId="0" borderId="12" xfId="58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4" fontId="2" fillId="0" borderId="12" xfId="58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4" fontId="1" fillId="33" borderId="12" xfId="58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center" vertical="center" wrapText="1"/>
    </xf>
    <xf numFmtId="44" fontId="10" fillId="33" borderId="12" xfId="58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44" fontId="10" fillId="0" borderId="12" xfId="58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4" fontId="6" fillId="0" borderId="14" xfId="58" applyFont="1" applyBorder="1" applyAlignment="1">
      <alignment horizontal="right" vertical="center" wrapText="1"/>
    </xf>
    <xf numFmtId="44" fontId="6" fillId="0" borderId="15" xfId="58" applyNumberFormat="1" applyFont="1" applyBorder="1" applyAlignment="1">
      <alignment horizontal="right" vertical="center" wrapText="1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58" applyFont="1" applyBorder="1" applyAlignment="1">
      <alignment horizontal="center" vertical="center" wrapText="1"/>
    </xf>
    <xf numFmtId="44" fontId="3" fillId="0" borderId="12" xfId="58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0"/>
  <sheetViews>
    <sheetView showRowColHeaders="0" tabSelected="1" view="pageLayout" zoomScaleNormal="70" workbookViewId="0" topLeftCell="A1">
      <selection activeCell="A1" sqref="A1:F1"/>
    </sheetView>
  </sheetViews>
  <sheetFormatPr defaultColWidth="9.140625" defaultRowHeight="60" customHeight="1"/>
  <cols>
    <col min="1" max="1" width="15.421875" style="0" customWidth="1"/>
    <col min="2" max="2" width="11.57421875" style="0" customWidth="1"/>
    <col min="3" max="3" width="28.00390625" style="0" customWidth="1"/>
    <col min="4" max="4" width="38.8515625" style="1" customWidth="1"/>
    <col min="5" max="6" width="20.7109375" style="1" customWidth="1"/>
  </cols>
  <sheetData>
    <row r="1" spans="1:9" ht="60" customHeight="1">
      <c r="A1" s="64"/>
      <c r="B1" s="65"/>
      <c r="C1" s="65"/>
      <c r="D1" s="65"/>
      <c r="E1" s="65"/>
      <c r="F1" s="66"/>
      <c r="G1" s="2"/>
      <c r="H1" s="2"/>
      <c r="I1" s="2"/>
    </row>
    <row r="2" spans="1:9" ht="60" customHeight="1">
      <c r="A2" s="75" t="s">
        <v>143</v>
      </c>
      <c r="B2" s="76"/>
      <c r="C2" s="76"/>
      <c r="D2" s="76"/>
      <c r="E2" s="76"/>
      <c r="F2" s="77"/>
      <c r="G2" s="2"/>
      <c r="H2" s="2"/>
      <c r="I2" s="2"/>
    </row>
    <row r="3" spans="1:9" ht="60" customHeight="1">
      <c r="A3" s="72" t="s">
        <v>144</v>
      </c>
      <c r="B3" s="73"/>
      <c r="C3" s="73"/>
      <c r="D3" s="73"/>
      <c r="E3" s="73"/>
      <c r="F3" s="74"/>
      <c r="I3" s="4"/>
    </row>
    <row r="4" spans="1:9" ht="105" customHeight="1">
      <c r="A4" s="70" t="s">
        <v>0</v>
      </c>
      <c r="B4" s="71" t="s">
        <v>1</v>
      </c>
      <c r="C4" s="67" t="s">
        <v>2</v>
      </c>
      <c r="D4" s="68" t="s">
        <v>3</v>
      </c>
      <c r="E4" s="68" t="s">
        <v>4</v>
      </c>
      <c r="F4" s="69" t="s">
        <v>5</v>
      </c>
      <c r="I4" s="4"/>
    </row>
    <row r="5" spans="1:6" ht="60" customHeight="1">
      <c r="A5" s="70"/>
      <c r="B5" s="71"/>
      <c r="C5" s="67"/>
      <c r="D5" s="68"/>
      <c r="E5" s="68"/>
      <c r="F5" s="69"/>
    </row>
    <row r="6" spans="1:6" ht="60" customHeight="1" hidden="1">
      <c r="A6" s="35"/>
      <c r="B6" s="5"/>
      <c r="C6" s="5" t="s">
        <v>6</v>
      </c>
      <c r="D6" s="6">
        <f>SUM(D7,D9,D14,D16,)</f>
        <v>1077832</v>
      </c>
      <c r="E6" s="6">
        <f>E9+E16+E14</f>
        <v>0</v>
      </c>
      <c r="F6" s="36">
        <f>D6+E6</f>
        <v>1077832</v>
      </c>
    </row>
    <row r="7" spans="1:6" ht="60" customHeight="1">
      <c r="A7" s="37" t="s">
        <v>140</v>
      </c>
      <c r="B7" s="22"/>
      <c r="C7" s="22" t="s">
        <v>119</v>
      </c>
      <c r="D7" s="23">
        <v>10000</v>
      </c>
      <c r="E7" s="23">
        <v>0</v>
      </c>
      <c r="F7" s="38">
        <v>10000</v>
      </c>
    </row>
    <row r="8" spans="1:7" ht="60" customHeight="1">
      <c r="A8" s="39"/>
      <c r="B8" s="7">
        <v>2830</v>
      </c>
      <c r="C8" s="7" t="s">
        <v>13</v>
      </c>
      <c r="D8" s="8">
        <v>10000</v>
      </c>
      <c r="E8" s="8">
        <v>0</v>
      </c>
      <c r="F8" s="40">
        <f>D8+E8</f>
        <v>10000</v>
      </c>
      <c r="G8" s="13"/>
    </row>
    <row r="9" spans="1:6" ht="60" customHeight="1" hidden="1">
      <c r="A9" s="41" t="s">
        <v>141</v>
      </c>
      <c r="B9" s="28"/>
      <c r="C9" s="28" t="s">
        <v>7</v>
      </c>
      <c r="D9" s="27">
        <f>SUM(D10,D11,D12,D13)</f>
        <v>1050000</v>
      </c>
      <c r="E9" s="27">
        <f>E11+E13</f>
        <v>0</v>
      </c>
      <c r="F9" s="42">
        <f>D9+E9</f>
        <v>1050000</v>
      </c>
    </row>
    <row r="10" spans="1:6" ht="60" customHeight="1">
      <c r="A10" s="43"/>
      <c r="B10" s="12">
        <v>4270</v>
      </c>
      <c r="C10" s="12" t="s">
        <v>21</v>
      </c>
      <c r="D10" s="11">
        <v>0</v>
      </c>
      <c r="E10" s="11">
        <v>0</v>
      </c>
      <c r="F10" s="44">
        <v>0</v>
      </c>
    </row>
    <row r="11" spans="1:6" ht="97.5" customHeight="1">
      <c r="A11" s="39"/>
      <c r="B11" s="7">
        <v>4300</v>
      </c>
      <c r="C11" s="7" t="s">
        <v>8</v>
      </c>
      <c r="D11" s="8">
        <v>850000</v>
      </c>
      <c r="E11" s="8">
        <v>0</v>
      </c>
      <c r="F11" s="40">
        <f>D11+E11</f>
        <v>850000</v>
      </c>
    </row>
    <row r="12" spans="1:6" ht="60" customHeight="1" hidden="1">
      <c r="A12" s="39"/>
      <c r="B12" s="7">
        <v>6050</v>
      </c>
      <c r="C12" s="20" t="s">
        <v>22</v>
      </c>
      <c r="D12" s="8">
        <v>200000</v>
      </c>
      <c r="E12" s="8">
        <v>0</v>
      </c>
      <c r="F12" s="40">
        <f>SUM(D12,E12)</f>
        <v>200000</v>
      </c>
    </row>
    <row r="13" spans="1:6" ht="127.5" customHeight="1" hidden="1">
      <c r="A13" s="39"/>
      <c r="B13" s="7">
        <v>6060</v>
      </c>
      <c r="C13" s="20" t="s">
        <v>132</v>
      </c>
      <c r="D13" s="8">
        <v>0</v>
      </c>
      <c r="E13" s="8">
        <v>0</v>
      </c>
      <c r="F13" s="40">
        <f>D13+E13</f>
        <v>0</v>
      </c>
    </row>
    <row r="14" spans="1:6" ht="60" customHeight="1" hidden="1">
      <c r="A14" s="41" t="s">
        <v>142</v>
      </c>
      <c r="B14" s="28"/>
      <c r="C14" s="28" t="s">
        <v>10</v>
      </c>
      <c r="D14" s="27">
        <f>D15</f>
        <v>17832</v>
      </c>
      <c r="E14" s="27">
        <f>E15</f>
        <v>0</v>
      </c>
      <c r="F14" s="42">
        <f aca="true" t="shared" si="0" ref="F14:F52">D14+E14</f>
        <v>17832</v>
      </c>
    </row>
    <row r="15" spans="1:6" ht="60" customHeight="1" hidden="1">
      <c r="A15" s="39"/>
      <c r="B15" s="7">
        <v>2850</v>
      </c>
      <c r="C15" s="7" t="s">
        <v>11</v>
      </c>
      <c r="D15" s="8">
        <v>17832</v>
      </c>
      <c r="E15" s="8">
        <v>0</v>
      </c>
      <c r="F15" s="40">
        <f t="shared" si="0"/>
        <v>17832</v>
      </c>
    </row>
    <row r="16" spans="1:6" ht="60" customHeight="1" hidden="1">
      <c r="A16" s="45">
        <v>1095</v>
      </c>
      <c r="B16" s="28"/>
      <c r="C16" s="28" t="s">
        <v>12</v>
      </c>
      <c r="D16" s="27">
        <f>SUM(D17,D18,D19,D20,D21,D23,D22)</f>
        <v>0</v>
      </c>
      <c r="E16" s="27">
        <f>SUM(E17:E23)</f>
        <v>0</v>
      </c>
      <c r="F16" s="42">
        <f>SUM(D16:E16)</f>
        <v>0</v>
      </c>
    </row>
    <row r="17" spans="1:6" ht="60" customHeight="1" hidden="1">
      <c r="A17" s="39"/>
      <c r="B17" s="7">
        <v>2830</v>
      </c>
      <c r="C17" s="7" t="s">
        <v>13</v>
      </c>
      <c r="D17" s="8">
        <v>0</v>
      </c>
      <c r="E17" s="8">
        <v>0</v>
      </c>
      <c r="F17" s="40">
        <f t="shared" si="0"/>
        <v>0</v>
      </c>
    </row>
    <row r="18" spans="1:6" ht="60" customHeight="1" hidden="1">
      <c r="A18" s="39"/>
      <c r="B18" s="7">
        <v>4010</v>
      </c>
      <c r="C18" s="7" t="s">
        <v>14</v>
      </c>
      <c r="D18" s="8">
        <v>0</v>
      </c>
      <c r="E18" s="8">
        <v>0</v>
      </c>
      <c r="F18" s="40">
        <f t="shared" si="0"/>
        <v>0</v>
      </c>
    </row>
    <row r="19" spans="1:6" ht="60" customHeight="1" hidden="1">
      <c r="A19" s="39"/>
      <c r="B19" s="7">
        <v>4110</v>
      </c>
      <c r="C19" s="7" t="s">
        <v>15</v>
      </c>
      <c r="D19" s="8">
        <v>0</v>
      </c>
      <c r="E19" s="8">
        <v>0</v>
      </c>
      <c r="F19" s="40">
        <f t="shared" si="0"/>
        <v>0</v>
      </c>
    </row>
    <row r="20" spans="1:6" ht="60" customHeight="1">
      <c r="A20" s="39"/>
      <c r="B20" s="7">
        <v>4120</v>
      </c>
      <c r="C20" s="7" t="s">
        <v>16</v>
      </c>
      <c r="D20" s="8">
        <v>0</v>
      </c>
      <c r="E20" s="8">
        <v>0</v>
      </c>
      <c r="F20" s="40">
        <f t="shared" si="0"/>
        <v>0</v>
      </c>
    </row>
    <row r="21" spans="1:6" ht="60" customHeight="1" hidden="1">
      <c r="A21" s="39"/>
      <c r="B21" s="7">
        <v>4210</v>
      </c>
      <c r="C21" s="7" t="s">
        <v>17</v>
      </c>
      <c r="D21" s="8">
        <v>0</v>
      </c>
      <c r="E21" s="8">
        <v>0</v>
      </c>
      <c r="F21" s="40">
        <f t="shared" si="0"/>
        <v>0</v>
      </c>
    </row>
    <row r="22" spans="1:6" ht="119.25" customHeight="1" hidden="1">
      <c r="A22" s="39"/>
      <c r="B22" s="7">
        <v>4300</v>
      </c>
      <c r="C22" s="7" t="s">
        <v>8</v>
      </c>
      <c r="D22" s="8">
        <v>0</v>
      </c>
      <c r="E22" s="8">
        <v>0</v>
      </c>
      <c r="F22" s="40">
        <f t="shared" si="0"/>
        <v>0</v>
      </c>
    </row>
    <row r="23" spans="1:6" ht="60" customHeight="1">
      <c r="A23" s="39"/>
      <c r="B23" s="7">
        <v>4430</v>
      </c>
      <c r="C23" s="7" t="s">
        <v>18</v>
      </c>
      <c r="D23" s="8">
        <v>0</v>
      </c>
      <c r="E23" s="8">
        <v>0</v>
      </c>
      <c r="F23" s="40">
        <f>SUM(D23:E23)</f>
        <v>0</v>
      </c>
    </row>
    <row r="24" spans="1:6" ht="60" customHeight="1">
      <c r="A24" s="35"/>
      <c r="B24" s="5"/>
      <c r="C24" s="5" t="s">
        <v>19</v>
      </c>
      <c r="D24" s="6">
        <f>D27+D34+D25</f>
        <v>510000</v>
      </c>
      <c r="E24" s="6">
        <f>E27+E34</f>
        <v>0</v>
      </c>
      <c r="F24" s="36">
        <f t="shared" si="0"/>
        <v>510000</v>
      </c>
    </row>
    <row r="25" spans="1:6" ht="60" customHeight="1">
      <c r="A25" s="46">
        <v>60014</v>
      </c>
      <c r="B25" s="29"/>
      <c r="C25" s="29" t="s">
        <v>128</v>
      </c>
      <c r="D25" s="30">
        <f>SUM(D26)</f>
        <v>0</v>
      </c>
      <c r="E25" s="30">
        <f>SUM(E26)</f>
        <v>0</v>
      </c>
      <c r="F25" s="47">
        <f>SUM(F26)</f>
        <v>0</v>
      </c>
    </row>
    <row r="26" spans="1:6" ht="60" customHeight="1">
      <c r="A26" s="48"/>
      <c r="B26" s="14">
        <v>6300</v>
      </c>
      <c r="C26" s="14" t="s">
        <v>102</v>
      </c>
      <c r="D26" s="15">
        <v>0</v>
      </c>
      <c r="E26" s="15">
        <v>0</v>
      </c>
      <c r="F26" s="49">
        <f>D26+E26</f>
        <v>0</v>
      </c>
    </row>
    <row r="27" spans="1:6" ht="60" customHeight="1">
      <c r="A27" s="45">
        <v>60016</v>
      </c>
      <c r="B27" s="28"/>
      <c r="C27" s="28" t="s">
        <v>20</v>
      </c>
      <c r="D27" s="27">
        <f>SUM(D28:D33)</f>
        <v>500000</v>
      </c>
      <c r="E27" s="27">
        <f>SUM(E28:E33)</f>
        <v>0</v>
      </c>
      <c r="F27" s="42">
        <f t="shared" si="0"/>
        <v>500000</v>
      </c>
    </row>
    <row r="28" spans="1:6" ht="60" customHeight="1">
      <c r="A28" s="39"/>
      <c r="B28" s="7">
        <v>4210</v>
      </c>
      <c r="C28" s="7" t="s">
        <v>17</v>
      </c>
      <c r="D28" s="8">
        <v>20000</v>
      </c>
      <c r="E28" s="8">
        <v>0</v>
      </c>
      <c r="F28" s="40">
        <f t="shared" si="0"/>
        <v>20000</v>
      </c>
    </row>
    <row r="29" spans="1:6" ht="60" customHeight="1" hidden="1">
      <c r="A29" s="39"/>
      <c r="B29" s="7">
        <v>4270</v>
      </c>
      <c r="C29" s="7" t="s">
        <v>21</v>
      </c>
      <c r="D29" s="8">
        <v>200000</v>
      </c>
      <c r="E29" s="8">
        <v>0</v>
      </c>
      <c r="F29" s="40">
        <f t="shared" si="0"/>
        <v>200000</v>
      </c>
    </row>
    <row r="30" spans="1:6" ht="60" customHeight="1">
      <c r="A30" s="39"/>
      <c r="B30" s="7">
        <v>4300</v>
      </c>
      <c r="C30" s="7" t="s">
        <v>105</v>
      </c>
      <c r="D30" s="8">
        <v>20000</v>
      </c>
      <c r="E30" s="8">
        <v>0</v>
      </c>
      <c r="F30" s="40">
        <f>SUM(D30:E30)</f>
        <v>20000</v>
      </c>
    </row>
    <row r="31" spans="1:6" ht="60" customHeight="1" hidden="1">
      <c r="A31" s="39"/>
      <c r="B31" s="7">
        <v>4430</v>
      </c>
      <c r="C31" s="7" t="s">
        <v>18</v>
      </c>
      <c r="D31" s="8">
        <v>10000</v>
      </c>
      <c r="E31" s="8">
        <v>0</v>
      </c>
      <c r="F31" s="40">
        <f t="shared" si="0"/>
        <v>10000</v>
      </c>
    </row>
    <row r="32" spans="1:6" ht="60" customHeight="1">
      <c r="A32" s="39"/>
      <c r="B32" s="7">
        <v>6050</v>
      </c>
      <c r="C32" s="7" t="s">
        <v>22</v>
      </c>
      <c r="D32" s="8">
        <v>250000</v>
      </c>
      <c r="E32" s="8">
        <v>0</v>
      </c>
      <c r="F32" s="40">
        <f t="shared" si="0"/>
        <v>250000</v>
      </c>
    </row>
    <row r="33" spans="1:6" ht="60" customHeight="1" hidden="1">
      <c r="A33" s="39"/>
      <c r="B33" s="7">
        <v>6060</v>
      </c>
      <c r="C33" s="7" t="s">
        <v>23</v>
      </c>
      <c r="D33" s="8">
        <v>0</v>
      </c>
      <c r="E33" s="8">
        <v>0</v>
      </c>
      <c r="F33" s="40">
        <f t="shared" si="0"/>
        <v>0</v>
      </c>
    </row>
    <row r="34" spans="1:6" ht="60" customHeight="1" hidden="1">
      <c r="A34" s="45">
        <v>60017</v>
      </c>
      <c r="B34" s="28"/>
      <c r="C34" s="28" t="s">
        <v>24</v>
      </c>
      <c r="D34" s="27">
        <f>SUM(D35,D36,D37,D38)</f>
        <v>10000</v>
      </c>
      <c r="E34" s="27">
        <f>SUM(E38)</f>
        <v>0</v>
      </c>
      <c r="F34" s="42">
        <f t="shared" si="0"/>
        <v>10000</v>
      </c>
    </row>
    <row r="35" spans="1:6" ht="110.25" customHeight="1" hidden="1">
      <c r="A35" s="43"/>
      <c r="B35" s="12">
        <v>4210</v>
      </c>
      <c r="C35" s="21" t="s">
        <v>114</v>
      </c>
      <c r="D35" s="11">
        <v>0</v>
      </c>
      <c r="E35" s="11">
        <v>0</v>
      </c>
      <c r="F35" s="44">
        <v>0</v>
      </c>
    </row>
    <row r="36" spans="1:6" ht="60" customHeight="1">
      <c r="A36" s="43"/>
      <c r="B36" s="12">
        <v>4270</v>
      </c>
      <c r="C36" s="12" t="s">
        <v>21</v>
      </c>
      <c r="D36" s="11">
        <v>10000</v>
      </c>
      <c r="E36" s="11">
        <v>0</v>
      </c>
      <c r="F36" s="44">
        <f>SUM(D36:E36)</f>
        <v>10000</v>
      </c>
    </row>
    <row r="37" spans="1:6" ht="60" customHeight="1">
      <c r="A37" s="43"/>
      <c r="B37" s="12">
        <v>4300</v>
      </c>
      <c r="C37" s="21" t="s">
        <v>8</v>
      </c>
      <c r="D37" s="11">
        <v>0</v>
      </c>
      <c r="E37" s="11">
        <v>0</v>
      </c>
      <c r="F37" s="44">
        <v>0</v>
      </c>
    </row>
    <row r="38" spans="1:6" ht="60" customHeight="1">
      <c r="A38" s="39"/>
      <c r="B38" s="7">
        <v>6050</v>
      </c>
      <c r="C38" s="7" t="s">
        <v>9</v>
      </c>
      <c r="D38" s="8">
        <v>0</v>
      </c>
      <c r="E38" s="8">
        <v>0</v>
      </c>
      <c r="F38" s="40">
        <f t="shared" si="0"/>
        <v>0</v>
      </c>
    </row>
    <row r="39" spans="1:6" ht="60" customHeight="1">
      <c r="A39" s="39"/>
      <c r="B39" s="7">
        <v>6300</v>
      </c>
      <c r="C39" s="7" t="s">
        <v>111</v>
      </c>
      <c r="D39" s="8">
        <v>0</v>
      </c>
      <c r="E39" s="8">
        <v>0</v>
      </c>
      <c r="F39" s="40">
        <v>0</v>
      </c>
    </row>
    <row r="40" spans="1:6" ht="60" customHeight="1">
      <c r="A40" s="35"/>
      <c r="B40" s="5"/>
      <c r="C40" s="5" t="s">
        <v>25</v>
      </c>
      <c r="D40" s="6">
        <f>D41</f>
        <v>35700</v>
      </c>
      <c r="E40" s="6">
        <f>E41</f>
        <v>0</v>
      </c>
      <c r="F40" s="36">
        <f t="shared" si="0"/>
        <v>35700</v>
      </c>
    </row>
    <row r="41" spans="1:6" ht="60" customHeight="1">
      <c r="A41" s="45">
        <v>63003</v>
      </c>
      <c r="B41" s="28"/>
      <c r="C41" s="28" t="s">
        <v>26</v>
      </c>
      <c r="D41" s="27">
        <f>SUM(D45,D44,D43,D42)</f>
        <v>35700</v>
      </c>
      <c r="E41" s="27">
        <f>SUM(E42:E45)</f>
        <v>0</v>
      </c>
      <c r="F41" s="42">
        <f t="shared" si="0"/>
        <v>35700</v>
      </c>
    </row>
    <row r="42" spans="1:6" ht="60" customHeight="1">
      <c r="A42" s="39"/>
      <c r="B42" s="7">
        <v>4170</v>
      </c>
      <c r="C42" s="7" t="s">
        <v>27</v>
      </c>
      <c r="D42" s="8">
        <v>1000</v>
      </c>
      <c r="E42" s="8">
        <v>0</v>
      </c>
      <c r="F42" s="40">
        <f t="shared" si="0"/>
        <v>1000</v>
      </c>
    </row>
    <row r="43" spans="1:6" ht="60" customHeight="1">
      <c r="A43" s="39"/>
      <c r="B43" s="7">
        <v>4210</v>
      </c>
      <c r="C43" s="7" t="s">
        <v>17</v>
      </c>
      <c r="D43" s="8">
        <v>7000</v>
      </c>
      <c r="E43" s="8">
        <v>0</v>
      </c>
      <c r="F43" s="40">
        <f t="shared" si="0"/>
        <v>7000</v>
      </c>
    </row>
    <row r="44" spans="1:6" ht="60" customHeight="1" hidden="1">
      <c r="A44" s="39"/>
      <c r="B44" s="7">
        <v>4300</v>
      </c>
      <c r="C44" s="7" t="s">
        <v>8</v>
      </c>
      <c r="D44" s="8">
        <v>26700</v>
      </c>
      <c r="E44" s="8">
        <v>0</v>
      </c>
      <c r="F44" s="40">
        <f t="shared" si="0"/>
        <v>26700</v>
      </c>
    </row>
    <row r="45" spans="1:6" ht="60" customHeight="1">
      <c r="A45" s="39"/>
      <c r="B45" s="7">
        <v>4420</v>
      </c>
      <c r="C45" s="7" t="s">
        <v>28</v>
      </c>
      <c r="D45" s="8">
        <v>1000</v>
      </c>
      <c r="E45" s="8">
        <v>0</v>
      </c>
      <c r="F45" s="40">
        <f t="shared" si="0"/>
        <v>1000</v>
      </c>
    </row>
    <row r="46" spans="1:6" ht="60" customHeight="1" hidden="1">
      <c r="A46" s="35"/>
      <c r="B46" s="5"/>
      <c r="C46" s="5" t="s">
        <v>29</v>
      </c>
      <c r="D46" s="6">
        <f>SUM(D47,D57)</f>
        <v>344500</v>
      </c>
      <c r="E46" s="6">
        <f>E47+E57+E66+E69</f>
        <v>0</v>
      </c>
      <c r="F46" s="36">
        <f t="shared" si="0"/>
        <v>344500</v>
      </c>
    </row>
    <row r="47" spans="1:6" ht="60" customHeight="1">
      <c r="A47" s="45">
        <v>70005</v>
      </c>
      <c r="B47" s="28"/>
      <c r="C47" s="28" t="s">
        <v>30</v>
      </c>
      <c r="D47" s="27">
        <f>SUM(D48:D56)</f>
        <v>234500</v>
      </c>
      <c r="E47" s="27">
        <f>SUM(E48:E56)</f>
        <v>0</v>
      </c>
      <c r="F47" s="42">
        <f t="shared" si="0"/>
        <v>234500</v>
      </c>
    </row>
    <row r="48" spans="1:6" ht="60" customHeight="1">
      <c r="A48" s="50"/>
      <c r="B48" s="7">
        <v>4010</v>
      </c>
      <c r="C48" s="7" t="s">
        <v>14</v>
      </c>
      <c r="D48" s="8">
        <v>0</v>
      </c>
      <c r="E48" s="8">
        <v>0</v>
      </c>
      <c r="F48" s="40">
        <f t="shared" si="0"/>
        <v>0</v>
      </c>
    </row>
    <row r="49" spans="1:6" ht="60" customHeight="1">
      <c r="A49" s="50"/>
      <c r="B49" s="7">
        <v>4110</v>
      </c>
      <c r="C49" s="7" t="s">
        <v>15</v>
      </c>
      <c r="D49" s="8">
        <v>1000</v>
      </c>
      <c r="E49" s="8">
        <v>0</v>
      </c>
      <c r="F49" s="40">
        <f t="shared" si="0"/>
        <v>1000</v>
      </c>
    </row>
    <row r="50" spans="1:6" ht="60" customHeight="1">
      <c r="A50" s="50"/>
      <c r="B50" s="7">
        <v>4120</v>
      </c>
      <c r="C50" s="7" t="s">
        <v>16</v>
      </c>
      <c r="D50" s="8">
        <v>0</v>
      </c>
      <c r="E50" s="8">
        <v>0</v>
      </c>
      <c r="F50" s="40">
        <f t="shared" si="0"/>
        <v>0</v>
      </c>
    </row>
    <row r="51" spans="1:6" ht="60" customHeight="1">
      <c r="A51" s="50"/>
      <c r="B51" s="7">
        <v>4170</v>
      </c>
      <c r="C51" s="7" t="s">
        <v>27</v>
      </c>
      <c r="D51" s="8">
        <v>23500</v>
      </c>
      <c r="E51" s="8">
        <v>0</v>
      </c>
      <c r="F51" s="40">
        <f t="shared" si="0"/>
        <v>23500</v>
      </c>
    </row>
    <row r="52" spans="1:6" ht="60" customHeight="1" hidden="1">
      <c r="A52" s="50"/>
      <c r="B52" s="7">
        <v>4210</v>
      </c>
      <c r="C52" s="7" t="s">
        <v>17</v>
      </c>
      <c r="D52" s="8">
        <v>10000</v>
      </c>
      <c r="E52" s="8">
        <v>0</v>
      </c>
      <c r="F52" s="40">
        <f t="shared" si="0"/>
        <v>10000</v>
      </c>
    </row>
    <row r="53" spans="1:6" ht="60" customHeight="1">
      <c r="A53" s="50"/>
      <c r="B53" s="7">
        <v>4260</v>
      </c>
      <c r="C53" s="7" t="s">
        <v>31</v>
      </c>
      <c r="D53" s="8">
        <v>22500</v>
      </c>
      <c r="E53" s="8">
        <v>0</v>
      </c>
      <c r="F53" s="40">
        <f aca="true" t="shared" si="1" ref="F53:F64">D53+E53</f>
        <v>22500</v>
      </c>
    </row>
    <row r="54" spans="1:7" ht="60" customHeight="1" hidden="1">
      <c r="A54" s="50"/>
      <c r="B54" s="7">
        <v>4270</v>
      </c>
      <c r="C54" s="7" t="s">
        <v>21</v>
      </c>
      <c r="D54" s="8">
        <v>130000</v>
      </c>
      <c r="E54" s="8">
        <v>0</v>
      </c>
      <c r="F54" s="40">
        <f t="shared" si="1"/>
        <v>130000</v>
      </c>
      <c r="G54" t="s">
        <v>101</v>
      </c>
    </row>
    <row r="55" spans="1:9" ht="60" customHeight="1">
      <c r="A55" s="50"/>
      <c r="B55" s="7">
        <v>4300</v>
      </c>
      <c r="C55" s="7" t="s">
        <v>8</v>
      </c>
      <c r="D55" s="8">
        <v>47500</v>
      </c>
      <c r="E55" s="8">
        <v>0</v>
      </c>
      <c r="F55" s="40">
        <f t="shared" si="1"/>
        <v>47500</v>
      </c>
      <c r="I55" t="s">
        <v>101</v>
      </c>
    </row>
    <row r="56" spans="1:6" ht="60" customHeight="1">
      <c r="A56" s="50"/>
      <c r="B56" s="7">
        <v>6060</v>
      </c>
      <c r="C56" s="7" t="s">
        <v>32</v>
      </c>
      <c r="D56" s="8">
        <v>0</v>
      </c>
      <c r="E56" s="8">
        <v>0</v>
      </c>
      <c r="F56" s="40">
        <f t="shared" si="1"/>
        <v>0</v>
      </c>
    </row>
    <row r="57" spans="1:6" ht="60" customHeight="1">
      <c r="A57" s="45">
        <v>70095</v>
      </c>
      <c r="B57" s="28"/>
      <c r="C57" s="28" t="s">
        <v>12</v>
      </c>
      <c r="D57" s="27">
        <f>SUM(D58:D62)</f>
        <v>110000</v>
      </c>
      <c r="E57" s="27">
        <f>SUM(E59:E62)</f>
        <v>0</v>
      </c>
      <c r="F57" s="42">
        <f t="shared" si="1"/>
        <v>110000</v>
      </c>
    </row>
    <row r="58" spans="1:6" ht="60" customHeight="1">
      <c r="A58" s="43"/>
      <c r="B58" s="12">
        <v>4170</v>
      </c>
      <c r="C58" s="12" t="s">
        <v>27</v>
      </c>
      <c r="D58" s="11">
        <v>0</v>
      </c>
      <c r="E58" s="11">
        <v>0</v>
      </c>
      <c r="F58" s="44">
        <v>0</v>
      </c>
    </row>
    <row r="59" spans="1:6" ht="60" customHeight="1">
      <c r="A59" s="50"/>
      <c r="B59" s="7">
        <v>4210</v>
      </c>
      <c r="C59" s="7" t="s">
        <v>17</v>
      </c>
      <c r="D59" s="8">
        <v>8000</v>
      </c>
      <c r="E59" s="8">
        <v>0</v>
      </c>
      <c r="F59" s="40">
        <f t="shared" si="1"/>
        <v>8000</v>
      </c>
    </row>
    <row r="60" spans="1:6" ht="60" customHeight="1">
      <c r="A60" s="50"/>
      <c r="B60" s="7">
        <v>4260</v>
      </c>
      <c r="C60" s="7" t="s">
        <v>31</v>
      </c>
      <c r="D60" s="8">
        <v>1000</v>
      </c>
      <c r="E60" s="8">
        <v>0</v>
      </c>
      <c r="F60" s="40">
        <f t="shared" si="1"/>
        <v>1000</v>
      </c>
    </row>
    <row r="61" spans="1:6" ht="60" customHeight="1">
      <c r="A61" s="50"/>
      <c r="B61" s="7">
        <v>4300</v>
      </c>
      <c r="C61" s="20" t="s">
        <v>8</v>
      </c>
      <c r="D61" s="8">
        <v>1000</v>
      </c>
      <c r="E61" s="8">
        <v>0</v>
      </c>
      <c r="F61" s="40">
        <f t="shared" si="1"/>
        <v>1000</v>
      </c>
    </row>
    <row r="62" spans="1:6" ht="60" customHeight="1">
      <c r="A62" s="50"/>
      <c r="B62" s="7">
        <v>6050</v>
      </c>
      <c r="C62" s="20" t="s">
        <v>115</v>
      </c>
      <c r="D62" s="8">
        <v>100000</v>
      </c>
      <c r="E62" s="8">
        <v>0</v>
      </c>
      <c r="F62" s="40">
        <f t="shared" si="1"/>
        <v>100000</v>
      </c>
    </row>
    <row r="63" spans="1:6" ht="60" customHeight="1">
      <c r="A63" s="51"/>
      <c r="B63" s="9"/>
      <c r="C63" s="9" t="s">
        <v>33</v>
      </c>
      <c r="D63" s="10">
        <f>SUM(D64,D66,D69)</f>
        <v>86000</v>
      </c>
      <c r="E63" s="10">
        <v>0</v>
      </c>
      <c r="F63" s="52">
        <f t="shared" si="1"/>
        <v>86000</v>
      </c>
    </row>
    <row r="64" spans="1:6" ht="60" customHeight="1">
      <c r="A64" s="46">
        <v>71004</v>
      </c>
      <c r="B64" s="29"/>
      <c r="C64" s="29" t="s">
        <v>135</v>
      </c>
      <c r="D64" s="30">
        <f>SUM(D65)</f>
        <v>40000</v>
      </c>
      <c r="E64" s="30">
        <v>0</v>
      </c>
      <c r="F64" s="47">
        <f t="shared" si="1"/>
        <v>40000</v>
      </c>
    </row>
    <row r="65" spans="1:6" ht="60" customHeight="1">
      <c r="A65" s="48"/>
      <c r="B65" s="14">
        <v>4300</v>
      </c>
      <c r="C65" s="14" t="s">
        <v>136</v>
      </c>
      <c r="D65" s="15">
        <v>40000</v>
      </c>
      <c r="E65" s="15">
        <v>0</v>
      </c>
      <c r="F65" s="49">
        <f>SUM(D65:E65)</f>
        <v>40000</v>
      </c>
    </row>
    <row r="66" spans="1:6" ht="60" customHeight="1">
      <c r="A66" s="45">
        <v>71012</v>
      </c>
      <c r="B66" s="28"/>
      <c r="C66" s="33" t="s">
        <v>129</v>
      </c>
      <c r="D66" s="27">
        <f>SUM(D68,D67)</f>
        <v>45000</v>
      </c>
      <c r="E66" s="27">
        <f>E67</f>
        <v>0</v>
      </c>
      <c r="F66" s="42">
        <f aca="true" t="shared" si="2" ref="F66:F144">D66+E66</f>
        <v>45000</v>
      </c>
    </row>
    <row r="67" spans="1:6" ht="60" customHeight="1">
      <c r="A67" s="39"/>
      <c r="B67" s="7">
        <v>4300</v>
      </c>
      <c r="C67" s="7" t="s">
        <v>8</v>
      </c>
      <c r="D67" s="8">
        <v>40000</v>
      </c>
      <c r="E67" s="8">
        <v>0</v>
      </c>
      <c r="F67" s="40">
        <f t="shared" si="2"/>
        <v>40000</v>
      </c>
    </row>
    <row r="68" spans="1:6" ht="60" customHeight="1">
      <c r="A68" s="39"/>
      <c r="B68" s="7">
        <v>4610</v>
      </c>
      <c r="C68" s="7" t="s">
        <v>51</v>
      </c>
      <c r="D68" s="8">
        <v>5000</v>
      </c>
      <c r="E68" s="8">
        <v>0</v>
      </c>
      <c r="F68" s="40">
        <f>SUM(D68:E68)</f>
        <v>5000</v>
      </c>
    </row>
    <row r="69" spans="1:6" ht="60" customHeight="1">
      <c r="A69" s="45">
        <v>71035</v>
      </c>
      <c r="B69" s="28"/>
      <c r="C69" s="28" t="s">
        <v>34</v>
      </c>
      <c r="D69" s="27">
        <f>SUM(D70)</f>
        <v>1000</v>
      </c>
      <c r="E69" s="27">
        <f>E70</f>
        <v>0</v>
      </c>
      <c r="F69" s="42">
        <f t="shared" si="2"/>
        <v>1000</v>
      </c>
    </row>
    <row r="70" spans="1:6" ht="60" customHeight="1">
      <c r="A70" s="39"/>
      <c r="B70" s="7">
        <v>4300</v>
      </c>
      <c r="C70" s="7" t="s">
        <v>8</v>
      </c>
      <c r="D70" s="8">
        <v>1000</v>
      </c>
      <c r="E70" s="8">
        <v>0</v>
      </c>
      <c r="F70" s="40">
        <f t="shared" si="2"/>
        <v>1000</v>
      </c>
    </row>
    <row r="71" spans="1:6" ht="60" customHeight="1">
      <c r="A71" s="35"/>
      <c r="B71" s="5"/>
      <c r="C71" s="5" t="s">
        <v>35</v>
      </c>
      <c r="D71" s="6">
        <f>SUM(D72,D76,D84,D111,D114,)</f>
        <v>2685549</v>
      </c>
      <c r="E71" s="6">
        <f>E72+E76+E84+E114</f>
        <v>55281</v>
      </c>
      <c r="F71" s="36">
        <f t="shared" si="2"/>
        <v>2740830</v>
      </c>
    </row>
    <row r="72" spans="1:6" ht="60" customHeight="1">
      <c r="A72" s="45">
        <v>75011</v>
      </c>
      <c r="B72" s="28"/>
      <c r="C72" s="28" t="s">
        <v>36</v>
      </c>
      <c r="D72" s="27">
        <f>SUM(D73:D75)</f>
        <v>0</v>
      </c>
      <c r="E72" s="27">
        <f>SUM(E73:E75)</f>
        <v>55281</v>
      </c>
      <c r="F72" s="42">
        <f t="shared" si="2"/>
        <v>55281</v>
      </c>
    </row>
    <row r="73" spans="1:6" ht="60" customHeight="1">
      <c r="A73" s="39"/>
      <c r="B73" s="7">
        <v>4010</v>
      </c>
      <c r="C73" s="7" t="s">
        <v>14</v>
      </c>
      <c r="D73" s="8">
        <v>0</v>
      </c>
      <c r="E73" s="8">
        <v>46208</v>
      </c>
      <c r="F73" s="40">
        <f t="shared" si="2"/>
        <v>46208</v>
      </c>
    </row>
    <row r="74" spans="1:6" ht="60" customHeight="1" hidden="1">
      <c r="A74" s="39"/>
      <c r="B74" s="7">
        <v>4110</v>
      </c>
      <c r="C74" s="7" t="s">
        <v>37</v>
      </c>
      <c r="D74" s="8">
        <v>0</v>
      </c>
      <c r="E74" s="8">
        <v>7942</v>
      </c>
      <c r="F74" s="40">
        <f t="shared" si="2"/>
        <v>7942</v>
      </c>
    </row>
    <row r="75" spans="1:6" ht="60" customHeight="1" hidden="1">
      <c r="A75" s="53"/>
      <c r="B75" s="7">
        <v>4120</v>
      </c>
      <c r="C75" s="7" t="s">
        <v>38</v>
      </c>
      <c r="D75" s="8">
        <v>0</v>
      </c>
      <c r="E75" s="8">
        <v>1131</v>
      </c>
      <c r="F75" s="40">
        <f t="shared" si="2"/>
        <v>1131</v>
      </c>
    </row>
    <row r="76" spans="1:6" ht="60" customHeight="1">
      <c r="A76" s="45">
        <v>75022</v>
      </c>
      <c r="B76" s="28"/>
      <c r="C76" s="28" t="s">
        <v>39</v>
      </c>
      <c r="D76" s="27">
        <f>SUM(D77:D83)</f>
        <v>106000</v>
      </c>
      <c r="E76" s="27">
        <f>SUM(E77:E83)</f>
        <v>0</v>
      </c>
      <c r="F76" s="42">
        <f t="shared" si="2"/>
        <v>106000</v>
      </c>
    </row>
    <row r="77" spans="1:6" ht="60" customHeight="1">
      <c r="A77" s="39"/>
      <c r="B77" s="7">
        <v>3030</v>
      </c>
      <c r="C77" s="7" t="s">
        <v>40</v>
      </c>
      <c r="D77" s="8">
        <v>103000</v>
      </c>
      <c r="E77" s="8">
        <v>0</v>
      </c>
      <c r="F77" s="40">
        <f t="shared" si="2"/>
        <v>103000</v>
      </c>
    </row>
    <row r="78" spans="1:6" ht="60" customHeight="1" hidden="1">
      <c r="A78" s="39"/>
      <c r="B78" s="7">
        <v>4110</v>
      </c>
      <c r="C78" s="7" t="s">
        <v>37</v>
      </c>
      <c r="D78" s="8">
        <v>0</v>
      </c>
      <c r="E78" s="8">
        <v>0</v>
      </c>
      <c r="F78" s="40">
        <f>SUM(D78,E78)</f>
        <v>0</v>
      </c>
    </row>
    <row r="79" spans="1:6" ht="60" customHeight="1">
      <c r="A79" s="39"/>
      <c r="B79" s="7">
        <v>4170</v>
      </c>
      <c r="C79" s="7" t="s">
        <v>27</v>
      </c>
      <c r="D79" s="8">
        <v>0</v>
      </c>
      <c r="E79" s="8">
        <v>0</v>
      </c>
      <c r="F79" s="40">
        <f t="shared" si="2"/>
        <v>0</v>
      </c>
    </row>
    <row r="80" spans="1:6" ht="60" customHeight="1">
      <c r="A80" s="39"/>
      <c r="B80" s="7">
        <v>4210</v>
      </c>
      <c r="C80" s="7" t="s">
        <v>17</v>
      </c>
      <c r="D80" s="8">
        <v>1000</v>
      </c>
      <c r="E80" s="8">
        <v>0</v>
      </c>
      <c r="F80" s="40">
        <f t="shared" si="2"/>
        <v>1000</v>
      </c>
    </row>
    <row r="81" spans="1:6" ht="60" customHeight="1">
      <c r="A81" s="39"/>
      <c r="B81" s="7">
        <v>4300</v>
      </c>
      <c r="C81" s="7" t="s">
        <v>8</v>
      </c>
      <c r="D81" s="8">
        <v>1000</v>
      </c>
      <c r="E81" s="8">
        <v>0</v>
      </c>
      <c r="F81" s="40">
        <f t="shared" si="2"/>
        <v>1000</v>
      </c>
    </row>
    <row r="82" spans="1:6" ht="60" customHeight="1">
      <c r="A82" s="39"/>
      <c r="B82" s="7">
        <v>4410</v>
      </c>
      <c r="C82" s="7" t="s">
        <v>41</v>
      </c>
      <c r="D82" s="8">
        <v>0</v>
      </c>
      <c r="E82" s="8">
        <v>0</v>
      </c>
      <c r="F82" s="40">
        <f t="shared" si="2"/>
        <v>0</v>
      </c>
    </row>
    <row r="83" spans="1:6" ht="60" customHeight="1">
      <c r="A83" s="39"/>
      <c r="B83" s="7">
        <v>4700</v>
      </c>
      <c r="C83" s="7" t="s">
        <v>42</v>
      </c>
      <c r="D83" s="8">
        <v>1000</v>
      </c>
      <c r="E83" s="8">
        <v>0</v>
      </c>
      <c r="F83" s="40">
        <f t="shared" si="2"/>
        <v>1000</v>
      </c>
    </row>
    <row r="84" spans="1:6" ht="60" customHeight="1">
      <c r="A84" s="45">
        <v>75023</v>
      </c>
      <c r="B84" s="28"/>
      <c r="C84" s="28" t="s">
        <v>43</v>
      </c>
      <c r="D84" s="27">
        <f>SUM(D85,D86,D87,D88,D89,D90,D91,D92,D93,D94,D95,D96,D97,D99,D100,D101,D102,D103,D104,D105,D106,D107,D108)</f>
        <v>2474763.29</v>
      </c>
      <c r="E84" s="27">
        <f>SUM(E85:E110)</f>
        <v>0</v>
      </c>
      <c r="F84" s="42">
        <f>SUM(D84,E84)</f>
        <v>2474763.29</v>
      </c>
    </row>
    <row r="85" spans="1:6" ht="60" customHeight="1">
      <c r="A85" s="39"/>
      <c r="B85" s="7">
        <v>3030</v>
      </c>
      <c r="C85" s="20" t="s">
        <v>53</v>
      </c>
      <c r="D85" s="8">
        <v>80000</v>
      </c>
      <c r="E85" s="8">
        <v>0</v>
      </c>
      <c r="F85" s="40">
        <f t="shared" si="2"/>
        <v>80000</v>
      </c>
    </row>
    <row r="86" spans="1:6" ht="60" customHeight="1">
      <c r="A86" s="39"/>
      <c r="B86" s="7">
        <v>4010</v>
      </c>
      <c r="C86" s="7" t="s">
        <v>14</v>
      </c>
      <c r="D86" s="8">
        <v>1453245</v>
      </c>
      <c r="E86" s="8">
        <v>0</v>
      </c>
      <c r="F86" s="40">
        <f t="shared" si="2"/>
        <v>1453245</v>
      </c>
    </row>
    <row r="87" spans="1:6" ht="60" customHeight="1">
      <c r="A87" s="39"/>
      <c r="B87" s="7">
        <v>4040</v>
      </c>
      <c r="C87" s="7" t="s">
        <v>44</v>
      </c>
      <c r="D87" s="8">
        <v>106000</v>
      </c>
      <c r="E87" s="8">
        <v>0</v>
      </c>
      <c r="F87" s="40">
        <f t="shared" si="2"/>
        <v>106000</v>
      </c>
    </row>
    <row r="88" spans="1:6" ht="60" customHeight="1">
      <c r="A88" s="39"/>
      <c r="B88" s="7">
        <v>4110</v>
      </c>
      <c r="C88" s="7" t="s">
        <v>15</v>
      </c>
      <c r="D88" s="8">
        <v>259399</v>
      </c>
      <c r="E88" s="8">
        <v>0</v>
      </c>
      <c r="F88" s="40">
        <f t="shared" si="2"/>
        <v>259399</v>
      </c>
    </row>
    <row r="89" spans="1:6" ht="60" customHeight="1">
      <c r="A89" s="39"/>
      <c r="B89" s="7">
        <v>4120</v>
      </c>
      <c r="C89" s="7" t="s">
        <v>16</v>
      </c>
      <c r="D89" s="8">
        <v>35598</v>
      </c>
      <c r="E89" s="8">
        <v>0</v>
      </c>
      <c r="F89" s="40">
        <f t="shared" si="2"/>
        <v>35598</v>
      </c>
    </row>
    <row r="90" spans="1:6" ht="60" customHeight="1">
      <c r="A90" s="39"/>
      <c r="B90" s="7">
        <v>4140</v>
      </c>
      <c r="C90" s="7" t="s">
        <v>45</v>
      </c>
      <c r="D90" s="8">
        <v>500</v>
      </c>
      <c r="E90" s="8">
        <v>0</v>
      </c>
      <c r="F90" s="40">
        <f t="shared" si="2"/>
        <v>500</v>
      </c>
    </row>
    <row r="91" spans="1:6" ht="60" customHeight="1">
      <c r="A91" s="39"/>
      <c r="B91" s="7">
        <v>4170</v>
      </c>
      <c r="C91" s="7" t="s">
        <v>27</v>
      </c>
      <c r="D91" s="8">
        <v>15000</v>
      </c>
      <c r="E91" s="8">
        <v>0</v>
      </c>
      <c r="F91" s="40">
        <f t="shared" si="2"/>
        <v>15000</v>
      </c>
    </row>
    <row r="92" spans="1:6" ht="60" customHeight="1">
      <c r="A92" s="39"/>
      <c r="B92" s="7">
        <v>4210</v>
      </c>
      <c r="C92" s="7" t="s">
        <v>17</v>
      </c>
      <c r="D92" s="8">
        <v>107993.29</v>
      </c>
      <c r="E92" s="8">
        <v>0</v>
      </c>
      <c r="F92" s="40">
        <f t="shared" si="2"/>
        <v>107993.29</v>
      </c>
    </row>
    <row r="93" spans="1:6" ht="60" customHeight="1">
      <c r="A93" s="39"/>
      <c r="B93" s="7">
        <v>4240</v>
      </c>
      <c r="C93" s="7" t="s">
        <v>46</v>
      </c>
      <c r="D93" s="8">
        <v>800</v>
      </c>
      <c r="E93" s="8">
        <v>0</v>
      </c>
      <c r="F93" s="40">
        <f t="shared" si="2"/>
        <v>800</v>
      </c>
    </row>
    <row r="94" spans="1:6" ht="60" customHeight="1" hidden="1">
      <c r="A94" s="39"/>
      <c r="B94" s="7">
        <v>4260</v>
      </c>
      <c r="C94" s="7" t="s">
        <v>31</v>
      </c>
      <c r="D94" s="8">
        <v>57900</v>
      </c>
      <c r="E94" s="8">
        <v>0</v>
      </c>
      <c r="F94" s="40">
        <f t="shared" si="2"/>
        <v>57900</v>
      </c>
    </row>
    <row r="95" spans="1:6" ht="68.25" customHeight="1">
      <c r="A95" s="39"/>
      <c r="B95" s="7">
        <v>4270</v>
      </c>
      <c r="C95" s="7" t="s">
        <v>21</v>
      </c>
      <c r="D95" s="8">
        <v>30000</v>
      </c>
      <c r="E95" s="8">
        <v>0</v>
      </c>
      <c r="F95" s="40">
        <f t="shared" si="2"/>
        <v>30000</v>
      </c>
    </row>
    <row r="96" spans="1:6" ht="60" customHeight="1">
      <c r="A96" s="39"/>
      <c r="B96" s="7">
        <v>4280</v>
      </c>
      <c r="C96" s="7" t="s">
        <v>47</v>
      </c>
      <c r="D96" s="8">
        <v>5000</v>
      </c>
      <c r="E96" s="8">
        <v>0</v>
      </c>
      <c r="F96" s="40">
        <f t="shared" si="2"/>
        <v>5000</v>
      </c>
    </row>
    <row r="97" spans="1:6" ht="60" customHeight="1">
      <c r="A97" s="39"/>
      <c r="B97" s="7">
        <v>4300</v>
      </c>
      <c r="C97" s="7" t="s">
        <v>8</v>
      </c>
      <c r="D97" s="8">
        <v>116107</v>
      </c>
      <c r="E97" s="8">
        <v>0</v>
      </c>
      <c r="F97" s="40">
        <f t="shared" si="2"/>
        <v>116107</v>
      </c>
    </row>
    <row r="98" spans="1:6" ht="60" customHeight="1">
      <c r="A98" s="39"/>
      <c r="B98" s="7">
        <v>4350</v>
      </c>
      <c r="C98" s="7" t="s">
        <v>48</v>
      </c>
      <c r="D98" s="8">
        <v>0</v>
      </c>
      <c r="E98" s="8">
        <v>0</v>
      </c>
      <c r="F98" s="40">
        <f t="shared" si="2"/>
        <v>0</v>
      </c>
    </row>
    <row r="99" spans="1:6" ht="60" customHeight="1">
      <c r="A99" s="39"/>
      <c r="B99" s="7">
        <v>4360</v>
      </c>
      <c r="C99" s="20" t="s">
        <v>124</v>
      </c>
      <c r="D99" s="8">
        <v>24450</v>
      </c>
      <c r="E99" s="8">
        <v>0</v>
      </c>
      <c r="F99" s="40">
        <f t="shared" si="2"/>
        <v>24450</v>
      </c>
    </row>
    <row r="100" spans="1:6" ht="60" customHeight="1">
      <c r="A100" s="39"/>
      <c r="B100" s="7">
        <v>4410</v>
      </c>
      <c r="C100" s="7" t="s">
        <v>41</v>
      </c>
      <c r="D100" s="8">
        <v>30000</v>
      </c>
      <c r="E100" s="8">
        <v>0</v>
      </c>
      <c r="F100" s="40">
        <f t="shared" si="2"/>
        <v>30000</v>
      </c>
    </row>
    <row r="101" spans="1:6" ht="60" customHeight="1">
      <c r="A101" s="39"/>
      <c r="B101" s="7">
        <v>4420</v>
      </c>
      <c r="C101" s="7" t="s">
        <v>28</v>
      </c>
      <c r="D101" s="8">
        <v>1000</v>
      </c>
      <c r="E101" s="8">
        <v>0</v>
      </c>
      <c r="F101" s="40">
        <f t="shared" si="2"/>
        <v>1000</v>
      </c>
    </row>
    <row r="102" spans="1:6" ht="60" customHeight="1">
      <c r="A102" s="39"/>
      <c r="B102" s="7">
        <v>4430</v>
      </c>
      <c r="C102" s="7" t="s">
        <v>18</v>
      </c>
      <c r="D102" s="8">
        <v>35000</v>
      </c>
      <c r="E102" s="8">
        <v>0</v>
      </c>
      <c r="F102" s="40">
        <f t="shared" si="2"/>
        <v>35000</v>
      </c>
    </row>
    <row r="103" spans="1:6" ht="60" customHeight="1">
      <c r="A103" s="39"/>
      <c r="B103" s="7">
        <v>4440</v>
      </c>
      <c r="C103" s="7" t="s">
        <v>49</v>
      </c>
      <c r="D103" s="8">
        <v>32271</v>
      </c>
      <c r="E103" s="8">
        <v>0</v>
      </c>
      <c r="F103" s="40">
        <f t="shared" si="2"/>
        <v>32271</v>
      </c>
    </row>
    <row r="104" spans="1:6" ht="60" customHeight="1">
      <c r="A104" s="39"/>
      <c r="B104" s="7">
        <v>4500</v>
      </c>
      <c r="C104" s="7" t="s">
        <v>50</v>
      </c>
      <c r="D104" s="8">
        <v>500</v>
      </c>
      <c r="E104" s="8">
        <v>0</v>
      </c>
      <c r="F104" s="40">
        <f t="shared" si="2"/>
        <v>500</v>
      </c>
    </row>
    <row r="105" spans="1:6" ht="60" customHeight="1" hidden="1">
      <c r="A105" s="39"/>
      <c r="B105" s="7">
        <v>4520</v>
      </c>
      <c r="C105" s="20" t="s">
        <v>137</v>
      </c>
      <c r="D105" s="8">
        <v>12000</v>
      </c>
      <c r="E105" s="8">
        <v>0</v>
      </c>
      <c r="F105" s="40">
        <f t="shared" si="2"/>
        <v>12000</v>
      </c>
    </row>
    <row r="106" spans="1:6" ht="60" customHeight="1" hidden="1">
      <c r="A106" s="39"/>
      <c r="B106" s="7">
        <v>4530</v>
      </c>
      <c r="C106" s="7" t="s">
        <v>100</v>
      </c>
      <c r="D106" s="8">
        <v>38000</v>
      </c>
      <c r="E106" s="8">
        <v>0</v>
      </c>
      <c r="F106" s="40">
        <f t="shared" si="2"/>
        <v>38000</v>
      </c>
    </row>
    <row r="107" spans="1:6" ht="117.75" customHeight="1">
      <c r="A107" s="39"/>
      <c r="B107" s="7">
        <v>4610</v>
      </c>
      <c r="C107" s="7" t="s">
        <v>51</v>
      </c>
      <c r="D107" s="8">
        <v>4000</v>
      </c>
      <c r="E107" s="8">
        <v>0</v>
      </c>
      <c r="F107" s="40">
        <f t="shared" si="2"/>
        <v>4000</v>
      </c>
    </row>
    <row r="108" spans="1:6" ht="60" customHeight="1">
      <c r="A108" s="39"/>
      <c r="B108" s="7">
        <v>4700</v>
      </c>
      <c r="C108" s="7" t="s">
        <v>42</v>
      </c>
      <c r="D108" s="8">
        <v>30000</v>
      </c>
      <c r="E108" s="8">
        <v>0</v>
      </c>
      <c r="F108" s="40">
        <f t="shared" si="2"/>
        <v>30000</v>
      </c>
    </row>
    <row r="109" spans="1:6" ht="60" customHeight="1">
      <c r="A109" s="39"/>
      <c r="B109" s="7">
        <v>6050</v>
      </c>
      <c r="C109" s="7" t="s">
        <v>9</v>
      </c>
      <c r="D109" s="8">
        <v>0</v>
      </c>
      <c r="E109" s="8">
        <v>0</v>
      </c>
      <c r="F109" s="40">
        <f t="shared" si="2"/>
        <v>0</v>
      </c>
    </row>
    <row r="110" spans="1:6" ht="60" customHeight="1">
      <c r="A110" s="39"/>
      <c r="B110" s="7">
        <v>6060</v>
      </c>
      <c r="C110" s="7" t="s">
        <v>32</v>
      </c>
      <c r="D110" s="8">
        <v>0</v>
      </c>
      <c r="E110" s="8">
        <v>0</v>
      </c>
      <c r="F110" s="40">
        <f t="shared" si="2"/>
        <v>0</v>
      </c>
    </row>
    <row r="111" spans="1:6" ht="101.25" customHeight="1">
      <c r="A111" s="54">
        <v>75075</v>
      </c>
      <c r="B111" s="24"/>
      <c r="C111" s="26" t="s">
        <v>120</v>
      </c>
      <c r="D111" s="25">
        <f>SUM(D112,D113)</f>
        <v>40000</v>
      </c>
      <c r="E111" s="25">
        <v>0</v>
      </c>
      <c r="F111" s="55">
        <f>SUM(D111:E111)</f>
        <v>40000</v>
      </c>
    </row>
    <row r="112" spans="1:6" ht="60" customHeight="1">
      <c r="A112" s="39"/>
      <c r="B112" s="7">
        <v>4210</v>
      </c>
      <c r="C112" s="7" t="s">
        <v>17</v>
      </c>
      <c r="D112" s="8">
        <v>20000</v>
      </c>
      <c r="E112" s="8">
        <v>0</v>
      </c>
      <c r="F112" s="40">
        <f t="shared" si="2"/>
        <v>20000</v>
      </c>
    </row>
    <row r="113" spans="1:6" ht="60" customHeight="1">
      <c r="A113" s="39"/>
      <c r="B113" s="7">
        <v>4300</v>
      </c>
      <c r="C113" s="20" t="s">
        <v>105</v>
      </c>
      <c r="D113" s="34">
        <v>20000</v>
      </c>
      <c r="E113" s="8">
        <v>0</v>
      </c>
      <c r="F113" s="40">
        <f t="shared" si="2"/>
        <v>20000</v>
      </c>
    </row>
    <row r="114" spans="1:6" ht="60" customHeight="1">
      <c r="A114" s="45">
        <v>75095</v>
      </c>
      <c r="B114" s="28"/>
      <c r="C114" s="28" t="s">
        <v>12</v>
      </c>
      <c r="D114" s="27">
        <f>SUM(D115:D123)</f>
        <v>64785.71</v>
      </c>
      <c r="E114" s="27">
        <f>SUM(E115:E123)</f>
        <v>0</v>
      </c>
      <c r="F114" s="42">
        <f t="shared" si="2"/>
        <v>64785.71</v>
      </c>
    </row>
    <row r="115" spans="1:6" ht="60" customHeight="1">
      <c r="A115" s="39"/>
      <c r="B115" s="7">
        <v>2900</v>
      </c>
      <c r="C115" s="7" t="s">
        <v>52</v>
      </c>
      <c r="D115" s="8">
        <v>20000</v>
      </c>
      <c r="E115" s="8">
        <v>0</v>
      </c>
      <c r="F115" s="40">
        <f t="shared" si="2"/>
        <v>20000</v>
      </c>
    </row>
    <row r="116" spans="1:6" ht="60" customHeight="1">
      <c r="A116" s="39"/>
      <c r="B116" s="7">
        <v>4018</v>
      </c>
      <c r="C116" s="20" t="s">
        <v>14</v>
      </c>
      <c r="D116" s="8">
        <v>835</v>
      </c>
      <c r="E116" s="8">
        <v>0</v>
      </c>
      <c r="F116" s="40">
        <f t="shared" si="2"/>
        <v>835</v>
      </c>
    </row>
    <row r="117" spans="1:6" ht="60" customHeight="1">
      <c r="A117" s="39"/>
      <c r="B117" s="7">
        <v>4118</v>
      </c>
      <c r="C117" s="20" t="s">
        <v>15</v>
      </c>
      <c r="D117" s="8">
        <v>144</v>
      </c>
      <c r="E117" s="8">
        <v>0</v>
      </c>
      <c r="F117" s="40">
        <f t="shared" si="2"/>
        <v>144</v>
      </c>
    </row>
    <row r="118" spans="1:6" ht="60" customHeight="1">
      <c r="A118" s="39"/>
      <c r="B118" s="7">
        <v>4128</v>
      </c>
      <c r="C118" s="20" t="s">
        <v>16</v>
      </c>
      <c r="D118" s="8">
        <v>21</v>
      </c>
      <c r="E118" s="8">
        <v>0</v>
      </c>
      <c r="F118" s="40">
        <f t="shared" si="2"/>
        <v>21</v>
      </c>
    </row>
    <row r="119" spans="1:6" ht="60" customHeight="1">
      <c r="A119" s="39"/>
      <c r="B119" s="7">
        <v>4300</v>
      </c>
      <c r="C119" s="7" t="s">
        <v>8</v>
      </c>
      <c r="D119" s="8">
        <v>500</v>
      </c>
      <c r="E119" s="8">
        <v>0</v>
      </c>
      <c r="F119" s="40">
        <f t="shared" si="2"/>
        <v>500</v>
      </c>
    </row>
    <row r="120" spans="1:6" ht="72.75" customHeight="1">
      <c r="A120" s="39"/>
      <c r="B120" s="7">
        <v>4308</v>
      </c>
      <c r="C120" s="7" t="s">
        <v>8</v>
      </c>
      <c r="D120" s="8">
        <v>36360.71</v>
      </c>
      <c r="E120" s="8">
        <v>0</v>
      </c>
      <c r="F120" s="40">
        <f t="shared" si="2"/>
        <v>36360.71</v>
      </c>
    </row>
    <row r="121" spans="1:6" ht="72.75" customHeight="1">
      <c r="A121" s="39"/>
      <c r="B121" s="7">
        <v>4309</v>
      </c>
      <c r="C121" s="20" t="s">
        <v>8</v>
      </c>
      <c r="D121" s="8">
        <v>4425</v>
      </c>
      <c r="E121" s="8">
        <v>0</v>
      </c>
      <c r="F121" s="40">
        <f t="shared" si="2"/>
        <v>4425</v>
      </c>
    </row>
    <row r="122" spans="1:6" ht="60" customHeight="1">
      <c r="A122" s="39"/>
      <c r="B122" s="7">
        <v>4708</v>
      </c>
      <c r="C122" s="20" t="s">
        <v>42</v>
      </c>
      <c r="D122" s="8">
        <v>2125</v>
      </c>
      <c r="E122" s="8">
        <v>0</v>
      </c>
      <c r="F122" s="40">
        <f t="shared" si="2"/>
        <v>2125</v>
      </c>
    </row>
    <row r="123" spans="1:6" ht="60" customHeight="1">
      <c r="A123" s="39"/>
      <c r="B123" s="7">
        <v>4709</v>
      </c>
      <c r="C123" s="20" t="s">
        <v>42</v>
      </c>
      <c r="D123" s="8">
        <v>375</v>
      </c>
      <c r="E123" s="8">
        <v>0</v>
      </c>
      <c r="F123" s="40">
        <f t="shared" si="2"/>
        <v>375</v>
      </c>
    </row>
    <row r="124" spans="1:6" ht="60" customHeight="1">
      <c r="A124" s="35"/>
      <c r="B124" s="5"/>
      <c r="C124" s="5" t="s">
        <v>54</v>
      </c>
      <c r="D124" s="6">
        <f>D125</f>
        <v>0</v>
      </c>
      <c r="E124" s="6">
        <f>SUM(E130,E125)</f>
        <v>1200</v>
      </c>
      <c r="F124" s="36">
        <f t="shared" si="2"/>
        <v>1200</v>
      </c>
    </row>
    <row r="125" spans="1:6" ht="60" customHeight="1">
      <c r="A125" s="45">
        <v>75101</v>
      </c>
      <c r="B125" s="28"/>
      <c r="C125" s="28" t="s">
        <v>55</v>
      </c>
      <c r="D125" s="27">
        <f>SUM(D126:D129)</f>
        <v>0</v>
      </c>
      <c r="E125" s="27">
        <f>SUM(E126:E129)</f>
        <v>1200</v>
      </c>
      <c r="F125" s="42">
        <f t="shared" si="2"/>
        <v>1200</v>
      </c>
    </row>
    <row r="126" spans="1:6" ht="60" customHeight="1" hidden="1">
      <c r="A126" s="39"/>
      <c r="B126" s="7">
        <v>4110</v>
      </c>
      <c r="C126" s="7" t="s">
        <v>37</v>
      </c>
      <c r="D126" s="8">
        <v>0</v>
      </c>
      <c r="E126" s="8">
        <v>86</v>
      </c>
      <c r="F126" s="40">
        <f t="shared" si="2"/>
        <v>86</v>
      </c>
    </row>
    <row r="127" spans="1:6" ht="60" customHeight="1" hidden="1">
      <c r="A127" s="39"/>
      <c r="B127" s="7">
        <v>4120</v>
      </c>
      <c r="C127" s="7" t="s">
        <v>16</v>
      </c>
      <c r="D127" s="8">
        <v>0</v>
      </c>
      <c r="E127" s="8">
        <v>13</v>
      </c>
      <c r="F127" s="40">
        <f t="shared" si="2"/>
        <v>13</v>
      </c>
    </row>
    <row r="128" spans="1:6" ht="65.25" customHeight="1" hidden="1">
      <c r="A128" s="39"/>
      <c r="B128" s="7">
        <v>4170</v>
      </c>
      <c r="C128" s="7" t="s">
        <v>27</v>
      </c>
      <c r="D128" s="8">
        <v>0</v>
      </c>
      <c r="E128" s="8">
        <v>500</v>
      </c>
      <c r="F128" s="40">
        <f t="shared" si="2"/>
        <v>500</v>
      </c>
    </row>
    <row r="129" spans="1:6" ht="60" customHeight="1" hidden="1">
      <c r="A129" s="39"/>
      <c r="B129" s="7">
        <v>4210</v>
      </c>
      <c r="C129" s="7" t="s">
        <v>17</v>
      </c>
      <c r="D129" s="8">
        <v>0</v>
      </c>
      <c r="E129" s="8">
        <v>601</v>
      </c>
      <c r="F129" s="40">
        <f t="shared" si="2"/>
        <v>601</v>
      </c>
    </row>
    <row r="130" spans="1:6" ht="60" customHeight="1" hidden="1">
      <c r="A130" s="54">
        <v>75107</v>
      </c>
      <c r="B130" s="24"/>
      <c r="C130" s="26" t="s">
        <v>127</v>
      </c>
      <c r="D130" s="25">
        <f>SUM(D131,D132,D133,D134,D135,D136,D137)</f>
        <v>0</v>
      </c>
      <c r="E130" s="25">
        <v>0</v>
      </c>
      <c r="F130" s="55">
        <f aca="true" t="shared" si="3" ref="F130:F137">SUM(D130:E130)</f>
        <v>0</v>
      </c>
    </row>
    <row r="131" spans="1:6" ht="60" customHeight="1" hidden="1">
      <c r="A131" s="39"/>
      <c r="B131" s="7">
        <v>3030</v>
      </c>
      <c r="C131" s="7" t="s">
        <v>53</v>
      </c>
      <c r="D131" s="8">
        <v>0</v>
      </c>
      <c r="E131" s="8">
        <v>0</v>
      </c>
      <c r="F131" s="40">
        <f t="shared" si="3"/>
        <v>0</v>
      </c>
    </row>
    <row r="132" spans="1:6" ht="60" customHeight="1" hidden="1">
      <c r="A132" s="39"/>
      <c r="B132" s="7">
        <v>4110</v>
      </c>
      <c r="C132" s="7" t="s">
        <v>37</v>
      </c>
      <c r="D132" s="8">
        <v>0</v>
      </c>
      <c r="E132" s="8">
        <v>0</v>
      </c>
      <c r="F132" s="40">
        <f t="shared" si="3"/>
        <v>0</v>
      </c>
    </row>
    <row r="133" spans="1:6" ht="60" customHeight="1" hidden="1">
      <c r="A133" s="39"/>
      <c r="B133" s="7">
        <v>4120</v>
      </c>
      <c r="C133" s="7" t="s">
        <v>112</v>
      </c>
      <c r="D133" s="8">
        <v>0</v>
      </c>
      <c r="E133" s="8">
        <v>0</v>
      </c>
      <c r="F133" s="40">
        <f t="shared" si="3"/>
        <v>0</v>
      </c>
    </row>
    <row r="134" spans="1:6" ht="60" customHeight="1">
      <c r="A134" s="39"/>
      <c r="B134" s="7">
        <v>4170</v>
      </c>
      <c r="C134" s="7" t="s">
        <v>27</v>
      </c>
      <c r="D134" s="8">
        <v>0</v>
      </c>
      <c r="E134" s="8">
        <v>0</v>
      </c>
      <c r="F134" s="40">
        <f t="shared" si="3"/>
        <v>0</v>
      </c>
    </row>
    <row r="135" spans="1:6" ht="60" customHeight="1" hidden="1">
      <c r="A135" s="39"/>
      <c r="B135" s="7">
        <v>4210</v>
      </c>
      <c r="C135" s="7" t="s">
        <v>17</v>
      </c>
      <c r="D135" s="8">
        <v>0</v>
      </c>
      <c r="E135" s="8">
        <v>0</v>
      </c>
      <c r="F135" s="40">
        <f t="shared" si="3"/>
        <v>0</v>
      </c>
    </row>
    <row r="136" spans="1:6" ht="79.5" customHeight="1" hidden="1">
      <c r="A136" s="39"/>
      <c r="B136" s="7">
        <v>4300</v>
      </c>
      <c r="C136" s="7" t="s">
        <v>8</v>
      </c>
      <c r="D136" s="8">
        <v>0</v>
      </c>
      <c r="E136" s="8">
        <v>0</v>
      </c>
      <c r="F136" s="40">
        <f t="shared" si="3"/>
        <v>0</v>
      </c>
    </row>
    <row r="137" spans="1:6" ht="60" customHeight="1" hidden="1">
      <c r="A137" s="39"/>
      <c r="B137" s="7">
        <v>4410</v>
      </c>
      <c r="C137" s="7" t="s">
        <v>41</v>
      </c>
      <c r="D137" s="8">
        <v>0</v>
      </c>
      <c r="E137" s="8">
        <v>0</v>
      </c>
      <c r="F137" s="40">
        <f t="shared" si="3"/>
        <v>0</v>
      </c>
    </row>
    <row r="138" spans="1:6" ht="94.5" customHeight="1" hidden="1">
      <c r="A138" s="35"/>
      <c r="B138" s="5"/>
      <c r="C138" s="5" t="s">
        <v>56</v>
      </c>
      <c r="D138" s="6">
        <f>SUM(D139,D141,D143,D154)</f>
        <v>108160</v>
      </c>
      <c r="E138" s="6">
        <f>E143+E154</f>
        <v>0</v>
      </c>
      <c r="F138" s="36">
        <f t="shared" si="2"/>
        <v>108160</v>
      </c>
    </row>
    <row r="139" spans="1:6" ht="60" customHeight="1">
      <c r="A139" s="56">
        <v>75405</v>
      </c>
      <c r="B139" s="31"/>
      <c r="C139" s="29" t="s">
        <v>106</v>
      </c>
      <c r="D139" s="32">
        <f>SUM(D140)</f>
        <v>0</v>
      </c>
      <c r="E139" s="32">
        <v>0</v>
      </c>
      <c r="F139" s="57">
        <f>SUM(D139:E139)</f>
        <v>0</v>
      </c>
    </row>
    <row r="140" spans="1:6" ht="60" customHeight="1">
      <c r="A140" s="48"/>
      <c r="B140" s="14">
        <v>6170</v>
      </c>
      <c r="C140" s="14" t="s">
        <v>126</v>
      </c>
      <c r="D140" s="15">
        <v>0</v>
      </c>
      <c r="E140" s="15">
        <v>0</v>
      </c>
      <c r="F140" s="49">
        <f>SUM(D140:E140)</f>
        <v>0</v>
      </c>
    </row>
    <row r="141" spans="1:6" ht="60" customHeight="1">
      <c r="A141" s="46">
        <v>75411</v>
      </c>
      <c r="B141" s="29"/>
      <c r="C141" s="29" t="s">
        <v>107</v>
      </c>
      <c r="D141" s="30">
        <f>SUM(D142)</f>
        <v>0</v>
      </c>
      <c r="E141" s="30">
        <v>0</v>
      </c>
      <c r="F141" s="47">
        <f>SUM(D141:E141)</f>
        <v>0</v>
      </c>
    </row>
    <row r="142" spans="1:6" ht="60" customHeight="1">
      <c r="A142" s="48"/>
      <c r="B142" s="14">
        <v>6170</v>
      </c>
      <c r="C142" s="14" t="s">
        <v>108</v>
      </c>
      <c r="D142" s="15">
        <v>0</v>
      </c>
      <c r="E142" s="15">
        <v>0</v>
      </c>
      <c r="F142" s="49">
        <f>SUM(D142:E142)</f>
        <v>0</v>
      </c>
    </row>
    <row r="143" spans="1:6" ht="60" customHeight="1">
      <c r="A143" s="45">
        <v>75412</v>
      </c>
      <c r="B143" s="28"/>
      <c r="C143" s="28" t="s">
        <v>57</v>
      </c>
      <c r="D143" s="27">
        <f>SUM(D144:D153)</f>
        <v>106160</v>
      </c>
      <c r="E143" s="27">
        <f>SUM(E144:E153)</f>
        <v>0</v>
      </c>
      <c r="F143" s="42">
        <f t="shared" si="2"/>
        <v>106160</v>
      </c>
    </row>
    <row r="144" spans="1:6" ht="60" customHeight="1">
      <c r="A144" s="39"/>
      <c r="B144" s="7">
        <v>4110</v>
      </c>
      <c r="C144" s="7" t="s">
        <v>37</v>
      </c>
      <c r="D144" s="8">
        <v>2700</v>
      </c>
      <c r="E144" s="8">
        <v>0</v>
      </c>
      <c r="F144" s="40">
        <f t="shared" si="2"/>
        <v>2700</v>
      </c>
    </row>
    <row r="145" spans="1:6" ht="60" customHeight="1">
      <c r="A145" s="39"/>
      <c r="B145" s="7">
        <v>4170</v>
      </c>
      <c r="C145" s="7" t="s">
        <v>27</v>
      </c>
      <c r="D145" s="8">
        <v>55000</v>
      </c>
      <c r="E145" s="8">
        <v>0</v>
      </c>
      <c r="F145" s="40">
        <f aca="true" t="shared" si="4" ref="F145:F217">D145+E145</f>
        <v>55000</v>
      </c>
    </row>
    <row r="146" spans="1:6" ht="60" customHeight="1">
      <c r="A146" s="39"/>
      <c r="B146" s="7">
        <v>4210</v>
      </c>
      <c r="C146" s="7" t="s">
        <v>17</v>
      </c>
      <c r="D146" s="8">
        <v>15024</v>
      </c>
      <c r="E146" s="8">
        <v>0</v>
      </c>
      <c r="F146" s="40">
        <f t="shared" si="4"/>
        <v>15024</v>
      </c>
    </row>
    <row r="147" spans="1:6" ht="60" customHeight="1">
      <c r="A147" s="39"/>
      <c r="B147" s="7">
        <v>4260</v>
      </c>
      <c r="C147" s="7" t="s">
        <v>31</v>
      </c>
      <c r="D147" s="8">
        <v>8536</v>
      </c>
      <c r="E147" s="8">
        <v>0</v>
      </c>
      <c r="F147" s="40">
        <f t="shared" si="4"/>
        <v>8536</v>
      </c>
    </row>
    <row r="148" spans="1:6" ht="60" customHeight="1">
      <c r="A148" s="39"/>
      <c r="B148" s="7">
        <v>4270</v>
      </c>
      <c r="C148" s="7" t="s">
        <v>21</v>
      </c>
      <c r="D148" s="8">
        <v>3500</v>
      </c>
      <c r="E148" s="8">
        <v>0</v>
      </c>
      <c r="F148" s="40">
        <f t="shared" si="4"/>
        <v>3500</v>
      </c>
    </row>
    <row r="149" spans="1:6" ht="60" customHeight="1" hidden="1">
      <c r="A149" s="39"/>
      <c r="B149" s="7">
        <v>4280</v>
      </c>
      <c r="C149" s="7" t="s">
        <v>47</v>
      </c>
      <c r="D149" s="8">
        <v>2500</v>
      </c>
      <c r="E149" s="8">
        <v>0</v>
      </c>
      <c r="F149" s="40">
        <f t="shared" si="4"/>
        <v>2500</v>
      </c>
    </row>
    <row r="150" spans="1:6" ht="60" customHeight="1">
      <c r="A150" s="39"/>
      <c r="B150" s="7">
        <v>4300</v>
      </c>
      <c r="C150" s="7" t="s">
        <v>8</v>
      </c>
      <c r="D150" s="8">
        <v>13000</v>
      </c>
      <c r="E150" s="8">
        <v>0</v>
      </c>
      <c r="F150" s="40">
        <f t="shared" si="4"/>
        <v>13000</v>
      </c>
    </row>
    <row r="151" spans="1:6" ht="60" customHeight="1">
      <c r="A151" s="39"/>
      <c r="B151" s="7">
        <v>4360</v>
      </c>
      <c r="C151" s="20" t="s">
        <v>124</v>
      </c>
      <c r="D151" s="8">
        <v>400</v>
      </c>
      <c r="E151" s="8">
        <v>0</v>
      </c>
      <c r="F151" s="40">
        <f t="shared" si="4"/>
        <v>400</v>
      </c>
    </row>
    <row r="152" spans="1:6" ht="60" customHeight="1">
      <c r="A152" s="39"/>
      <c r="B152" s="7">
        <v>4430</v>
      </c>
      <c r="C152" s="7" t="s">
        <v>18</v>
      </c>
      <c r="D152" s="8">
        <v>5500</v>
      </c>
      <c r="E152" s="8">
        <v>0</v>
      </c>
      <c r="F152" s="40">
        <f t="shared" si="4"/>
        <v>5500</v>
      </c>
    </row>
    <row r="153" spans="1:6" ht="75" customHeight="1">
      <c r="A153" s="39"/>
      <c r="B153" s="7">
        <v>6050</v>
      </c>
      <c r="C153" s="7" t="s">
        <v>9</v>
      </c>
      <c r="D153" s="8">
        <v>0</v>
      </c>
      <c r="E153" s="8">
        <v>0</v>
      </c>
      <c r="F153" s="40">
        <f t="shared" si="4"/>
        <v>0</v>
      </c>
    </row>
    <row r="154" spans="1:6" ht="60" customHeight="1">
      <c r="A154" s="45">
        <v>75414</v>
      </c>
      <c r="B154" s="28"/>
      <c r="C154" s="28" t="s">
        <v>58</v>
      </c>
      <c r="D154" s="27">
        <f>SUM(D155:D157)</f>
        <v>2000</v>
      </c>
      <c r="E154" s="27">
        <f>SUM(E155:E157)</f>
        <v>0</v>
      </c>
      <c r="F154" s="42">
        <f t="shared" si="4"/>
        <v>2000</v>
      </c>
    </row>
    <row r="155" spans="1:6" ht="60" customHeight="1">
      <c r="A155" s="39"/>
      <c r="B155" s="7">
        <v>4210</v>
      </c>
      <c r="C155" s="7" t="s">
        <v>17</v>
      </c>
      <c r="D155" s="8">
        <v>1500</v>
      </c>
      <c r="E155" s="8">
        <v>0</v>
      </c>
      <c r="F155" s="40">
        <f t="shared" si="4"/>
        <v>1500</v>
      </c>
    </row>
    <row r="156" spans="1:6" ht="93.75" customHeight="1">
      <c r="A156" s="39"/>
      <c r="B156" s="7">
        <v>4300</v>
      </c>
      <c r="C156" s="20" t="s">
        <v>8</v>
      </c>
      <c r="D156" s="8">
        <v>425</v>
      </c>
      <c r="E156" s="8">
        <v>0</v>
      </c>
      <c r="F156" s="40">
        <f t="shared" si="4"/>
        <v>425</v>
      </c>
    </row>
    <row r="157" spans="1:6" ht="60" customHeight="1">
      <c r="A157" s="39"/>
      <c r="B157" s="7">
        <v>4360</v>
      </c>
      <c r="C157" s="20" t="s">
        <v>116</v>
      </c>
      <c r="D157" s="8">
        <v>75</v>
      </c>
      <c r="E157" s="8">
        <v>0</v>
      </c>
      <c r="F157" s="40">
        <f t="shared" si="4"/>
        <v>75</v>
      </c>
    </row>
    <row r="158" spans="1:6" ht="60" customHeight="1" hidden="1">
      <c r="A158" s="35"/>
      <c r="B158" s="5"/>
      <c r="C158" s="5" t="s">
        <v>59</v>
      </c>
      <c r="D158" s="6">
        <f>D159</f>
        <v>161102</v>
      </c>
      <c r="E158" s="6">
        <f>E159</f>
        <v>0</v>
      </c>
      <c r="F158" s="36">
        <f t="shared" si="4"/>
        <v>161102</v>
      </c>
    </row>
    <row r="159" spans="1:6" ht="102" customHeight="1" hidden="1">
      <c r="A159" s="45">
        <v>75702</v>
      </c>
      <c r="B159" s="28"/>
      <c r="C159" s="28" t="s">
        <v>60</v>
      </c>
      <c r="D159" s="27">
        <f>SUM(D160)</f>
        <v>161102</v>
      </c>
      <c r="E159" s="27">
        <f>SUM(E160)</f>
        <v>0</v>
      </c>
      <c r="F159" s="42">
        <f t="shared" si="4"/>
        <v>161102</v>
      </c>
    </row>
    <row r="160" spans="1:6" ht="60" customHeight="1">
      <c r="A160" s="39"/>
      <c r="B160" s="7">
        <v>8110</v>
      </c>
      <c r="C160" s="7" t="s">
        <v>61</v>
      </c>
      <c r="D160" s="8">
        <v>161102</v>
      </c>
      <c r="E160" s="8">
        <v>0</v>
      </c>
      <c r="F160" s="40">
        <f t="shared" si="4"/>
        <v>161102</v>
      </c>
    </row>
    <row r="161" spans="1:6" ht="60" customHeight="1">
      <c r="A161" s="35"/>
      <c r="B161" s="5"/>
      <c r="C161" s="5" t="s">
        <v>62</v>
      </c>
      <c r="D161" s="6">
        <f>D162+D164</f>
        <v>111000</v>
      </c>
      <c r="E161" s="6">
        <f>E162+E164</f>
        <v>0</v>
      </c>
      <c r="F161" s="36">
        <f t="shared" si="4"/>
        <v>111000</v>
      </c>
    </row>
    <row r="162" spans="1:7" ht="60" customHeight="1">
      <c r="A162" s="45">
        <v>75814</v>
      </c>
      <c r="B162" s="28"/>
      <c r="C162" s="28" t="s">
        <v>109</v>
      </c>
      <c r="D162" s="27">
        <f>SUM(D163)</f>
        <v>0</v>
      </c>
      <c r="E162" s="27">
        <f>SUM(E163)</f>
        <v>0</v>
      </c>
      <c r="F162" s="42">
        <f t="shared" si="4"/>
        <v>0</v>
      </c>
      <c r="G162" s="3"/>
    </row>
    <row r="163" spans="1:7" ht="60" customHeight="1">
      <c r="A163" s="39"/>
      <c r="B163" s="7">
        <v>6010</v>
      </c>
      <c r="C163" s="7" t="s">
        <v>63</v>
      </c>
      <c r="D163" s="8">
        <v>0</v>
      </c>
      <c r="E163" s="8">
        <v>0</v>
      </c>
      <c r="F163" s="40">
        <f t="shared" si="4"/>
        <v>0</v>
      </c>
      <c r="G163" s="3"/>
    </row>
    <row r="164" spans="1:7" ht="129" customHeight="1">
      <c r="A164" s="45">
        <v>75818</v>
      </c>
      <c r="B164" s="28"/>
      <c r="C164" s="28" t="s">
        <v>64</v>
      </c>
      <c r="D164" s="27">
        <f>D165</f>
        <v>111000</v>
      </c>
      <c r="E164" s="27">
        <f>E165</f>
        <v>0</v>
      </c>
      <c r="F164" s="42">
        <f t="shared" si="4"/>
        <v>111000</v>
      </c>
      <c r="G164" s="19"/>
    </row>
    <row r="165" spans="1:6" ht="60" customHeight="1">
      <c r="A165" s="39"/>
      <c r="B165" s="7">
        <v>4810</v>
      </c>
      <c r="C165" s="7" t="s">
        <v>65</v>
      </c>
      <c r="D165" s="8">
        <v>111000</v>
      </c>
      <c r="E165" s="8">
        <v>0</v>
      </c>
      <c r="F165" s="40">
        <f t="shared" si="4"/>
        <v>111000</v>
      </c>
    </row>
    <row r="166" spans="1:6" ht="102.75" customHeight="1">
      <c r="A166" s="35"/>
      <c r="B166" s="5"/>
      <c r="C166" s="5" t="s">
        <v>66</v>
      </c>
      <c r="D166" s="6">
        <f>SUM(D167,D169,D172,D185,D187)</f>
        <v>1788129</v>
      </c>
      <c r="E166" s="6">
        <f>E169+E172+E187</f>
        <v>0</v>
      </c>
      <c r="F166" s="36">
        <f t="shared" si="4"/>
        <v>1788129</v>
      </c>
    </row>
    <row r="167" spans="1:6" ht="137.25" customHeight="1">
      <c r="A167" s="56">
        <v>80101</v>
      </c>
      <c r="B167" s="31"/>
      <c r="C167" s="31" t="s">
        <v>103</v>
      </c>
      <c r="D167" s="32">
        <f>SUM(D168)</f>
        <v>614668</v>
      </c>
      <c r="E167" s="32">
        <f>SUM(E168)</f>
        <v>0</v>
      </c>
      <c r="F167" s="57">
        <f>SUM(F168)</f>
        <v>614668</v>
      </c>
    </row>
    <row r="168" spans="1:6" ht="60" customHeight="1">
      <c r="A168" s="58"/>
      <c r="B168" s="16">
        <v>2590</v>
      </c>
      <c r="C168" s="16" t="s">
        <v>130</v>
      </c>
      <c r="D168" s="18">
        <v>614668</v>
      </c>
      <c r="E168" s="17">
        <f>E169</f>
        <v>0</v>
      </c>
      <c r="F168" s="59">
        <f>SUM(D168,E168)</f>
        <v>614668</v>
      </c>
    </row>
    <row r="169" spans="1:6" ht="60" customHeight="1">
      <c r="A169" s="45">
        <v>80104</v>
      </c>
      <c r="B169" s="28"/>
      <c r="C169" s="28" t="s">
        <v>67</v>
      </c>
      <c r="D169" s="27">
        <f>D170+D171</f>
        <v>338746</v>
      </c>
      <c r="E169" s="27">
        <f>E170</f>
        <v>0</v>
      </c>
      <c r="F169" s="42">
        <f t="shared" si="4"/>
        <v>338746</v>
      </c>
    </row>
    <row r="170" spans="1:6" ht="60" customHeight="1">
      <c r="A170" s="39"/>
      <c r="B170" s="7">
        <v>2310</v>
      </c>
      <c r="C170" s="7" t="s">
        <v>68</v>
      </c>
      <c r="D170" s="8">
        <v>31265</v>
      </c>
      <c r="E170" s="8">
        <v>0</v>
      </c>
      <c r="F170" s="40">
        <f t="shared" si="4"/>
        <v>31265</v>
      </c>
    </row>
    <row r="171" spans="1:6" ht="60" customHeight="1">
      <c r="A171" s="39"/>
      <c r="B171" s="7">
        <v>2590</v>
      </c>
      <c r="C171" s="16" t="s">
        <v>131</v>
      </c>
      <c r="D171" s="8">
        <v>307481</v>
      </c>
      <c r="E171" s="8">
        <v>0</v>
      </c>
      <c r="F171" s="40">
        <f>SUM(D171,E171)</f>
        <v>307481</v>
      </c>
    </row>
    <row r="172" spans="1:6" ht="60" customHeight="1">
      <c r="A172" s="45">
        <v>80113</v>
      </c>
      <c r="B172" s="28"/>
      <c r="C172" s="28" t="s">
        <v>69</v>
      </c>
      <c r="D172" s="27">
        <f>SUM(D173:D182)</f>
        <v>411046</v>
      </c>
      <c r="E172" s="27">
        <f>SUM(E173:E182)</f>
        <v>0</v>
      </c>
      <c r="F172" s="42">
        <f t="shared" si="4"/>
        <v>411046</v>
      </c>
    </row>
    <row r="173" spans="1:6" ht="60" customHeight="1">
      <c r="A173" s="39"/>
      <c r="B173" s="7">
        <v>4010</v>
      </c>
      <c r="C173" s="7" t="s">
        <v>14</v>
      </c>
      <c r="D173" s="8">
        <v>25350</v>
      </c>
      <c r="E173" s="8">
        <v>0</v>
      </c>
      <c r="F173" s="40">
        <f t="shared" si="4"/>
        <v>25350</v>
      </c>
    </row>
    <row r="174" spans="1:6" ht="60" customHeight="1">
      <c r="A174" s="39"/>
      <c r="B174" s="7">
        <v>4040</v>
      </c>
      <c r="C174" s="7" t="s">
        <v>44</v>
      </c>
      <c r="D174" s="8">
        <v>2200</v>
      </c>
      <c r="E174" s="8">
        <v>0</v>
      </c>
      <c r="F174" s="40">
        <f t="shared" si="4"/>
        <v>2200</v>
      </c>
    </row>
    <row r="175" spans="1:6" ht="60" customHeight="1">
      <c r="A175" s="39"/>
      <c r="B175" s="7">
        <v>4110</v>
      </c>
      <c r="C175" s="7" t="s">
        <v>15</v>
      </c>
      <c r="D175" s="8">
        <v>23129</v>
      </c>
      <c r="E175" s="8">
        <v>0</v>
      </c>
      <c r="F175" s="40">
        <f t="shared" si="4"/>
        <v>23129</v>
      </c>
    </row>
    <row r="176" spans="1:6" ht="60" customHeight="1">
      <c r="A176" s="39"/>
      <c r="B176" s="7">
        <v>4120</v>
      </c>
      <c r="C176" s="7" t="s">
        <v>16</v>
      </c>
      <c r="D176" s="8">
        <v>100</v>
      </c>
      <c r="E176" s="8">
        <v>0</v>
      </c>
      <c r="F176" s="40">
        <f t="shared" si="4"/>
        <v>100</v>
      </c>
    </row>
    <row r="177" spans="1:6" ht="60" customHeight="1">
      <c r="A177" s="39"/>
      <c r="B177" s="7">
        <v>4170</v>
      </c>
      <c r="C177" s="7" t="s">
        <v>27</v>
      </c>
      <c r="D177" s="8">
        <v>49540</v>
      </c>
      <c r="E177" s="8">
        <v>0</v>
      </c>
      <c r="F177" s="40">
        <f t="shared" si="4"/>
        <v>49540</v>
      </c>
    </row>
    <row r="178" spans="1:6" ht="60" customHeight="1">
      <c r="A178" s="39"/>
      <c r="B178" s="7">
        <v>4210</v>
      </c>
      <c r="C178" s="7" t="s">
        <v>17</v>
      </c>
      <c r="D178" s="8">
        <v>21100</v>
      </c>
      <c r="E178" s="8">
        <v>0</v>
      </c>
      <c r="F178" s="40">
        <f t="shared" si="4"/>
        <v>21100</v>
      </c>
    </row>
    <row r="179" spans="1:6" ht="114" customHeight="1" hidden="1">
      <c r="A179" s="39"/>
      <c r="B179" s="7">
        <v>4270</v>
      </c>
      <c r="C179" s="7" t="s">
        <v>21</v>
      </c>
      <c r="D179" s="8">
        <v>4000</v>
      </c>
      <c r="E179" s="8">
        <v>0</v>
      </c>
      <c r="F179" s="40">
        <f t="shared" si="4"/>
        <v>4000</v>
      </c>
    </row>
    <row r="180" spans="1:6" ht="89.25" customHeight="1" hidden="1">
      <c r="A180" s="39"/>
      <c r="B180" s="7">
        <v>4300</v>
      </c>
      <c r="C180" s="7" t="s">
        <v>8</v>
      </c>
      <c r="D180" s="8">
        <v>283000</v>
      </c>
      <c r="E180" s="8">
        <v>0</v>
      </c>
      <c r="F180" s="40">
        <f t="shared" si="4"/>
        <v>283000</v>
      </c>
    </row>
    <row r="181" spans="1:6" ht="139.5" customHeight="1">
      <c r="A181" s="39"/>
      <c r="B181" s="7">
        <v>4430</v>
      </c>
      <c r="C181" s="7" t="s">
        <v>18</v>
      </c>
      <c r="D181" s="8">
        <v>1350</v>
      </c>
      <c r="E181" s="8">
        <v>0</v>
      </c>
      <c r="F181" s="40">
        <f t="shared" si="4"/>
        <v>1350</v>
      </c>
    </row>
    <row r="182" spans="1:6" ht="115.5" customHeight="1">
      <c r="A182" s="39"/>
      <c r="B182" s="7">
        <v>4440</v>
      </c>
      <c r="C182" s="7" t="s">
        <v>49</v>
      </c>
      <c r="D182" s="8">
        <v>1277</v>
      </c>
      <c r="E182" s="8">
        <v>0</v>
      </c>
      <c r="F182" s="40">
        <f t="shared" si="4"/>
        <v>1277</v>
      </c>
    </row>
    <row r="183" spans="1:6" ht="60" customHeight="1">
      <c r="A183" s="54">
        <v>80149</v>
      </c>
      <c r="B183" s="24"/>
      <c r="C183" s="26" t="s">
        <v>121</v>
      </c>
      <c r="D183" s="25">
        <f>SUM(D184)</f>
        <v>0</v>
      </c>
      <c r="E183" s="25">
        <f>SUM(E184)</f>
        <v>0</v>
      </c>
      <c r="F183" s="55">
        <f>SUM(F184)</f>
        <v>0</v>
      </c>
    </row>
    <row r="184" spans="1:6" ht="60" customHeight="1">
      <c r="A184" s="39"/>
      <c r="B184" s="7">
        <v>2590</v>
      </c>
      <c r="C184" s="16" t="s">
        <v>104</v>
      </c>
      <c r="D184" s="8">
        <v>0</v>
      </c>
      <c r="E184" s="8">
        <v>0</v>
      </c>
      <c r="F184" s="40">
        <f>SUM(D184:E184)</f>
        <v>0</v>
      </c>
    </row>
    <row r="185" spans="1:6" ht="60" customHeight="1">
      <c r="A185" s="54">
        <v>80150</v>
      </c>
      <c r="B185" s="24"/>
      <c r="C185" s="26" t="s">
        <v>122</v>
      </c>
      <c r="D185" s="25">
        <f>SUM(D186)</f>
        <v>20997</v>
      </c>
      <c r="E185" s="25">
        <f>SUM(E186)</f>
        <v>0</v>
      </c>
      <c r="F185" s="55">
        <f>SUM(F186)</f>
        <v>20997</v>
      </c>
    </row>
    <row r="186" spans="1:6" ht="60" customHeight="1">
      <c r="A186" s="39"/>
      <c r="B186" s="7">
        <v>2590</v>
      </c>
      <c r="C186" s="16" t="s">
        <v>104</v>
      </c>
      <c r="D186" s="8">
        <v>20997</v>
      </c>
      <c r="E186" s="8">
        <v>0</v>
      </c>
      <c r="F186" s="40">
        <f>SUM(D186:E186)</f>
        <v>20997</v>
      </c>
    </row>
    <row r="187" spans="1:6" ht="60" customHeight="1" hidden="1">
      <c r="A187" s="45">
        <v>80195</v>
      </c>
      <c r="B187" s="28"/>
      <c r="C187" s="28" t="s">
        <v>12</v>
      </c>
      <c r="D187" s="27">
        <f>SUM(D188,D189,D190,D192,D193)</f>
        <v>402672</v>
      </c>
      <c r="E187" s="27">
        <f>SUM(E189:E193)</f>
        <v>0</v>
      </c>
      <c r="F187" s="42">
        <f t="shared" si="4"/>
        <v>402672</v>
      </c>
    </row>
    <row r="188" spans="1:6" ht="60" customHeight="1">
      <c r="A188" s="43"/>
      <c r="B188" s="12">
        <v>4110</v>
      </c>
      <c r="C188" s="12" t="s">
        <v>110</v>
      </c>
      <c r="D188" s="11">
        <v>172</v>
      </c>
      <c r="E188" s="11">
        <v>0</v>
      </c>
      <c r="F188" s="44">
        <f>SUM(D188:E188)</f>
        <v>172</v>
      </c>
    </row>
    <row r="189" spans="1:6" ht="60" customHeight="1">
      <c r="A189" s="39"/>
      <c r="B189" s="7">
        <v>4170</v>
      </c>
      <c r="C189" s="7" t="s">
        <v>27</v>
      </c>
      <c r="D189" s="8">
        <v>1000</v>
      </c>
      <c r="E189" s="8">
        <v>0</v>
      </c>
      <c r="F189" s="40">
        <f t="shared" si="4"/>
        <v>1000</v>
      </c>
    </row>
    <row r="190" spans="1:6" ht="60" customHeight="1">
      <c r="A190" s="39"/>
      <c r="B190" s="7">
        <v>4210</v>
      </c>
      <c r="C190" s="7" t="s">
        <v>17</v>
      </c>
      <c r="D190" s="8">
        <v>1000</v>
      </c>
      <c r="E190" s="8">
        <v>0</v>
      </c>
      <c r="F190" s="40">
        <f t="shared" si="4"/>
        <v>1000</v>
      </c>
    </row>
    <row r="191" spans="1:6" ht="60" customHeight="1">
      <c r="A191" s="39"/>
      <c r="B191" s="7">
        <v>4240</v>
      </c>
      <c r="C191" s="7" t="s">
        <v>70</v>
      </c>
      <c r="D191" s="8">
        <v>1800</v>
      </c>
      <c r="E191" s="8">
        <v>0</v>
      </c>
      <c r="F191" s="40">
        <f t="shared" si="4"/>
        <v>1800</v>
      </c>
    </row>
    <row r="192" spans="1:6" ht="60" customHeight="1">
      <c r="A192" s="39"/>
      <c r="B192" s="7">
        <v>4300</v>
      </c>
      <c r="C192" s="7" t="s">
        <v>8</v>
      </c>
      <c r="D192" s="8">
        <v>500</v>
      </c>
      <c r="E192" s="8">
        <v>0</v>
      </c>
      <c r="F192" s="40">
        <f t="shared" si="4"/>
        <v>500</v>
      </c>
    </row>
    <row r="193" spans="1:6" ht="60" customHeight="1">
      <c r="A193" s="39"/>
      <c r="B193" s="7">
        <v>6050</v>
      </c>
      <c r="C193" s="7" t="s">
        <v>9</v>
      </c>
      <c r="D193" s="8">
        <v>400000</v>
      </c>
      <c r="E193" s="8">
        <v>0</v>
      </c>
      <c r="F193" s="40">
        <f t="shared" si="4"/>
        <v>400000</v>
      </c>
    </row>
    <row r="194" spans="1:6" ht="60" customHeight="1">
      <c r="A194" s="35"/>
      <c r="B194" s="5"/>
      <c r="C194" s="5" t="s">
        <v>71</v>
      </c>
      <c r="D194" s="6">
        <f>D195+D200+D213</f>
        <v>94138</v>
      </c>
      <c r="E194" s="6">
        <f>E195+E200+E213</f>
        <v>0</v>
      </c>
      <c r="F194" s="36">
        <f t="shared" si="4"/>
        <v>94138</v>
      </c>
    </row>
    <row r="195" spans="1:6" ht="60" customHeight="1">
      <c r="A195" s="45">
        <v>85153</v>
      </c>
      <c r="B195" s="28"/>
      <c r="C195" s="28" t="s">
        <v>72</v>
      </c>
      <c r="D195" s="27">
        <f>SUM(D196:D199)</f>
        <v>7468</v>
      </c>
      <c r="E195" s="27">
        <f>SUM(E196:E199)</f>
        <v>0</v>
      </c>
      <c r="F195" s="42">
        <f t="shared" si="4"/>
        <v>7468</v>
      </c>
    </row>
    <row r="196" spans="1:6" ht="60" customHeight="1">
      <c r="A196" s="39"/>
      <c r="B196" s="7">
        <v>4170</v>
      </c>
      <c r="C196" s="7" t="s">
        <v>27</v>
      </c>
      <c r="D196" s="8">
        <v>2500</v>
      </c>
      <c r="E196" s="8">
        <v>0</v>
      </c>
      <c r="F196" s="40">
        <f t="shared" si="4"/>
        <v>2500</v>
      </c>
    </row>
    <row r="197" spans="1:6" ht="117.75" customHeight="1" hidden="1">
      <c r="A197" s="39"/>
      <c r="B197" s="7">
        <v>4210</v>
      </c>
      <c r="C197" s="7" t="s">
        <v>17</v>
      </c>
      <c r="D197" s="8">
        <v>3468</v>
      </c>
      <c r="E197" s="8">
        <v>0</v>
      </c>
      <c r="F197" s="40">
        <f t="shared" si="4"/>
        <v>3468</v>
      </c>
    </row>
    <row r="198" spans="1:6" ht="60" customHeight="1">
      <c r="A198" s="39"/>
      <c r="B198" s="7">
        <v>4300</v>
      </c>
      <c r="C198" s="7" t="s">
        <v>8</v>
      </c>
      <c r="D198" s="8">
        <v>200</v>
      </c>
      <c r="E198" s="8">
        <v>0</v>
      </c>
      <c r="F198" s="40">
        <f t="shared" si="4"/>
        <v>200</v>
      </c>
    </row>
    <row r="199" spans="1:6" ht="60" customHeight="1">
      <c r="A199" s="39"/>
      <c r="B199" s="7">
        <v>4410</v>
      </c>
      <c r="C199" s="7" t="s">
        <v>41</v>
      </c>
      <c r="D199" s="8">
        <v>1300</v>
      </c>
      <c r="E199" s="8">
        <v>0</v>
      </c>
      <c r="F199" s="40">
        <f t="shared" si="4"/>
        <v>1300</v>
      </c>
    </row>
    <row r="200" spans="1:6" ht="60" customHeight="1">
      <c r="A200" s="45">
        <v>85154</v>
      </c>
      <c r="B200" s="28"/>
      <c r="C200" s="28" t="s">
        <v>73</v>
      </c>
      <c r="D200" s="27">
        <f>SUM(D201,D202,D203,D204,D205,D206,D207,D208,D209,D210,D211,D212)</f>
        <v>86670</v>
      </c>
      <c r="E200" s="27">
        <f>SUM(E201:E210)</f>
        <v>0</v>
      </c>
      <c r="F200" s="42">
        <f t="shared" si="4"/>
        <v>86670</v>
      </c>
    </row>
    <row r="201" spans="1:6" ht="60" customHeight="1">
      <c r="A201" s="39"/>
      <c r="B201" s="7">
        <v>2710</v>
      </c>
      <c r="C201" s="7" t="s">
        <v>74</v>
      </c>
      <c r="D201" s="8">
        <v>0</v>
      </c>
      <c r="E201" s="8">
        <v>0</v>
      </c>
      <c r="F201" s="40">
        <f t="shared" si="4"/>
        <v>0</v>
      </c>
    </row>
    <row r="202" spans="1:6" ht="60" customHeight="1">
      <c r="A202" s="39"/>
      <c r="B202" s="7">
        <v>3110</v>
      </c>
      <c r="C202" s="7" t="s">
        <v>75</v>
      </c>
      <c r="D202" s="8">
        <v>3500</v>
      </c>
      <c r="E202" s="8">
        <v>0</v>
      </c>
      <c r="F202" s="40">
        <f t="shared" si="4"/>
        <v>3500</v>
      </c>
    </row>
    <row r="203" spans="1:6" ht="60" customHeight="1">
      <c r="A203" s="39"/>
      <c r="B203" s="7">
        <v>4110</v>
      </c>
      <c r="C203" s="7" t="s">
        <v>15</v>
      </c>
      <c r="D203" s="8">
        <v>5500</v>
      </c>
      <c r="E203" s="8">
        <v>0</v>
      </c>
      <c r="F203" s="40">
        <f t="shared" si="4"/>
        <v>5500</v>
      </c>
    </row>
    <row r="204" spans="1:6" ht="60" customHeight="1">
      <c r="A204" s="39"/>
      <c r="B204" s="7">
        <v>4120</v>
      </c>
      <c r="C204" s="7" t="s">
        <v>38</v>
      </c>
      <c r="D204" s="8">
        <v>800</v>
      </c>
      <c r="E204" s="8">
        <v>0</v>
      </c>
      <c r="F204" s="40">
        <f t="shared" si="4"/>
        <v>800</v>
      </c>
    </row>
    <row r="205" spans="1:6" ht="60" customHeight="1">
      <c r="A205" s="39"/>
      <c r="B205" s="7">
        <v>4170</v>
      </c>
      <c r="C205" s="7" t="s">
        <v>27</v>
      </c>
      <c r="D205" s="8">
        <v>56800</v>
      </c>
      <c r="E205" s="8">
        <v>0</v>
      </c>
      <c r="F205" s="40">
        <f t="shared" si="4"/>
        <v>56800</v>
      </c>
    </row>
    <row r="206" spans="1:6" ht="60" customHeight="1">
      <c r="A206" s="39"/>
      <c r="B206" s="7">
        <v>4210</v>
      </c>
      <c r="C206" s="7" t="s">
        <v>17</v>
      </c>
      <c r="D206" s="8">
        <v>5600</v>
      </c>
      <c r="E206" s="8">
        <v>0</v>
      </c>
      <c r="F206" s="40">
        <f t="shared" si="4"/>
        <v>5600</v>
      </c>
    </row>
    <row r="207" spans="1:6" ht="60" customHeight="1">
      <c r="A207" s="39"/>
      <c r="B207" s="7">
        <v>4260</v>
      </c>
      <c r="C207" s="7" t="s">
        <v>31</v>
      </c>
      <c r="D207" s="8">
        <v>3000</v>
      </c>
      <c r="E207" s="8">
        <v>0</v>
      </c>
      <c r="F207" s="40">
        <f t="shared" si="4"/>
        <v>3000</v>
      </c>
    </row>
    <row r="208" spans="1:6" ht="60" customHeight="1">
      <c r="A208" s="39"/>
      <c r="B208" s="7">
        <v>4300</v>
      </c>
      <c r="C208" s="7" t="s">
        <v>8</v>
      </c>
      <c r="D208" s="8">
        <v>7030</v>
      </c>
      <c r="E208" s="8">
        <v>0</v>
      </c>
      <c r="F208" s="40">
        <f t="shared" si="4"/>
        <v>7030</v>
      </c>
    </row>
    <row r="209" spans="1:6" ht="60" customHeight="1" hidden="1">
      <c r="A209" s="39"/>
      <c r="B209" s="7">
        <v>4360</v>
      </c>
      <c r="C209" s="20" t="s">
        <v>123</v>
      </c>
      <c r="D209" s="8">
        <v>500</v>
      </c>
      <c r="E209" s="8">
        <v>0</v>
      </c>
      <c r="F209" s="40">
        <f t="shared" si="4"/>
        <v>500</v>
      </c>
    </row>
    <row r="210" spans="1:6" ht="60" customHeight="1" hidden="1">
      <c r="A210" s="39"/>
      <c r="B210" s="7">
        <v>4410</v>
      </c>
      <c r="C210" s="7" t="s">
        <v>41</v>
      </c>
      <c r="D210" s="8">
        <v>800</v>
      </c>
      <c r="E210" s="8">
        <v>0</v>
      </c>
      <c r="F210" s="40">
        <f t="shared" si="4"/>
        <v>800</v>
      </c>
    </row>
    <row r="211" spans="1:6" ht="60" customHeight="1">
      <c r="A211" s="39"/>
      <c r="B211" s="7">
        <v>4610</v>
      </c>
      <c r="C211" s="20" t="s">
        <v>51</v>
      </c>
      <c r="D211" s="8">
        <v>2800</v>
      </c>
      <c r="E211" s="8">
        <v>0</v>
      </c>
      <c r="F211" s="40">
        <f t="shared" si="4"/>
        <v>2800</v>
      </c>
    </row>
    <row r="212" spans="1:6" ht="60" customHeight="1">
      <c r="A212" s="39"/>
      <c r="B212" s="7">
        <v>4700</v>
      </c>
      <c r="C212" s="20" t="s">
        <v>42</v>
      </c>
      <c r="D212" s="8">
        <v>340</v>
      </c>
      <c r="E212" s="8">
        <v>0</v>
      </c>
      <c r="F212" s="40">
        <f t="shared" si="4"/>
        <v>340</v>
      </c>
    </row>
    <row r="213" spans="1:6" ht="60" customHeight="1">
      <c r="A213" s="45">
        <v>85195</v>
      </c>
      <c r="B213" s="28"/>
      <c r="C213" s="28" t="s">
        <v>12</v>
      </c>
      <c r="D213" s="27">
        <f>D214</f>
        <v>0</v>
      </c>
      <c r="E213" s="27">
        <f>E214</f>
        <v>0</v>
      </c>
      <c r="F213" s="42">
        <f t="shared" si="4"/>
        <v>0</v>
      </c>
    </row>
    <row r="214" spans="1:6" ht="60" customHeight="1">
      <c r="A214" s="39"/>
      <c r="B214" s="7">
        <v>4280</v>
      </c>
      <c r="C214" s="7" t="s">
        <v>47</v>
      </c>
      <c r="D214" s="8">
        <v>0</v>
      </c>
      <c r="E214" s="8">
        <v>0</v>
      </c>
      <c r="F214" s="40">
        <f t="shared" si="4"/>
        <v>0</v>
      </c>
    </row>
    <row r="215" spans="1:6" ht="60" customHeight="1">
      <c r="A215" s="35"/>
      <c r="B215" s="5"/>
      <c r="C215" s="5" t="s">
        <v>76</v>
      </c>
      <c r="D215" s="6">
        <f>D216+D219</f>
        <v>126236</v>
      </c>
      <c r="E215" s="6">
        <f>E216+E219</f>
        <v>0</v>
      </c>
      <c r="F215" s="36">
        <f t="shared" si="4"/>
        <v>126236</v>
      </c>
    </row>
    <row r="216" spans="1:6" ht="168.75" customHeight="1">
      <c r="A216" s="45">
        <v>85215</v>
      </c>
      <c r="B216" s="28"/>
      <c r="C216" s="28" t="s">
        <v>77</v>
      </c>
      <c r="D216" s="27">
        <f>D217+D218</f>
        <v>75220</v>
      </c>
      <c r="E216" s="27">
        <f>E217+E218</f>
        <v>0</v>
      </c>
      <c r="F216" s="42">
        <f t="shared" si="4"/>
        <v>75220</v>
      </c>
    </row>
    <row r="217" spans="1:7" ht="60" customHeight="1">
      <c r="A217" s="39"/>
      <c r="B217" s="7">
        <v>3110</v>
      </c>
      <c r="C217" s="7" t="s">
        <v>75</v>
      </c>
      <c r="D217" s="8">
        <v>75000</v>
      </c>
      <c r="E217" s="8">
        <v>0</v>
      </c>
      <c r="F217" s="40">
        <f t="shared" si="4"/>
        <v>75000</v>
      </c>
      <c r="G217" s="13"/>
    </row>
    <row r="218" spans="1:6" ht="60" customHeight="1">
      <c r="A218" s="39"/>
      <c r="B218" s="7">
        <v>4300</v>
      </c>
      <c r="C218" s="7" t="s">
        <v>8</v>
      </c>
      <c r="D218" s="8">
        <v>220</v>
      </c>
      <c r="E218" s="8">
        <v>0</v>
      </c>
      <c r="F218" s="40">
        <f aca="true" t="shared" si="5" ref="F218:F285">D218+E218</f>
        <v>220</v>
      </c>
    </row>
    <row r="219" spans="1:6" ht="60" customHeight="1">
      <c r="A219" s="45">
        <v>85295</v>
      </c>
      <c r="B219" s="28"/>
      <c r="C219" s="28" t="s">
        <v>12</v>
      </c>
      <c r="D219" s="27">
        <f>SUM(D220:D229)</f>
        <v>51016</v>
      </c>
      <c r="E219" s="27">
        <f>SUM(E220:E228)</f>
        <v>0</v>
      </c>
      <c r="F219" s="42">
        <f>SUM(D219:E219)</f>
        <v>51016</v>
      </c>
    </row>
    <row r="220" spans="1:6" ht="60" customHeight="1" hidden="1">
      <c r="A220" s="39"/>
      <c r="B220" s="7">
        <v>2360</v>
      </c>
      <c r="C220" s="20" t="s">
        <v>138</v>
      </c>
      <c r="D220" s="8">
        <v>7000</v>
      </c>
      <c r="E220" s="8">
        <v>0</v>
      </c>
      <c r="F220" s="40">
        <f t="shared" si="5"/>
        <v>7000</v>
      </c>
    </row>
    <row r="221" spans="1:6" ht="60" customHeight="1">
      <c r="A221" s="39"/>
      <c r="B221" s="7">
        <v>4010</v>
      </c>
      <c r="C221" s="7" t="s">
        <v>14</v>
      </c>
      <c r="D221" s="8">
        <v>30000</v>
      </c>
      <c r="E221" s="8">
        <v>0</v>
      </c>
      <c r="F221" s="40">
        <f>SUM(D221,E221)</f>
        <v>30000</v>
      </c>
    </row>
    <row r="222" spans="1:6" ht="60" customHeight="1" hidden="1">
      <c r="A222" s="39"/>
      <c r="B222" s="7">
        <v>4110</v>
      </c>
      <c r="C222" s="7" t="s">
        <v>15</v>
      </c>
      <c r="D222" s="8">
        <v>6000</v>
      </c>
      <c r="E222" s="8">
        <v>0</v>
      </c>
      <c r="F222" s="40">
        <f>SUM(D222,E222)</f>
        <v>6000</v>
      </c>
    </row>
    <row r="223" spans="1:7" ht="60" customHeight="1">
      <c r="A223" s="39"/>
      <c r="B223" s="7">
        <v>4120</v>
      </c>
      <c r="C223" s="7" t="s">
        <v>16</v>
      </c>
      <c r="D223" s="8">
        <v>2000</v>
      </c>
      <c r="E223" s="8">
        <v>0</v>
      </c>
      <c r="F223" s="40">
        <f>SUM(D223,E223)</f>
        <v>2000</v>
      </c>
      <c r="G223" s="13"/>
    </row>
    <row r="224" spans="1:6" ht="60" customHeight="1">
      <c r="A224" s="39"/>
      <c r="B224" s="7">
        <v>4170</v>
      </c>
      <c r="C224" s="7" t="s">
        <v>27</v>
      </c>
      <c r="D224" s="8">
        <v>0</v>
      </c>
      <c r="E224" s="8">
        <v>0</v>
      </c>
      <c r="F224" s="40">
        <f t="shared" si="5"/>
        <v>0</v>
      </c>
    </row>
    <row r="225" spans="1:6" ht="60" customHeight="1">
      <c r="A225" s="39"/>
      <c r="B225" s="7">
        <v>4210</v>
      </c>
      <c r="C225" s="7" t="s">
        <v>17</v>
      </c>
      <c r="D225" s="8">
        <v>500</v>
      </c>
      <c r="E225" s="8">
        <v>0</v>
      </c>
      <c r="F225" s="40">
        <v>550</v>
      </c>
    </row>
    <row r="226" spans="1:6" ht="60" customHeight="1">
      <c r="A226" s="39"/>
      <c r="B226" s="7">
        <v>4270</v>
      </c>
      <c r="C226" s="20" t="s">
        <v>27</v>
      </c>
      <c r="D226" s="8">
        <v>0</v>
      </c>
      <c r="E226" s="8">
        <v>0</v>
      </c>
      <c r="F226" s="40">
        <f t="shared" si="5"/>
        <v>0</v>
      </c>
    </row>
    <row r="227" spans="1:6" ht="60" customHeight="1">
      <c r="A227" s="39"/>
      <c r="B227" s="7">
        <v>4280</v>
      </c>
      <c r="C227" s="20" t="s">
        <v>47</v>
      </c>
      <c r="D227" s="8">
        <v>750</v>
      </c>
      <c r="E227" s="8">
        <v>0</v>
      </c>
      <c r="F227" s="40">
        <f>SUM(D227:E227)</f>
        <v>750</v>
      </c>
    </row>
    <row r="228" spans="1:6" ht="60" customHeight="1">
      <c r="A228" s="39"/>
      <c r="B228" s="7">
        <v>4300</v>
      </c>
      <c r="C228" s="20" t="s">
        <v>8</v>
      </c>
      <c r="D228" s="8">
        <v>1990</v>
      </c>
      <c r="E228" s="8">
        <v>0</v>
      </c>
      <c r="F228" s="40">
        <f t="shared" si="5"/>
        <v>1990</v>
      </c>
    </row>
    <row r="229" spans="1:6" ht="60" customHeight="1" hidden="1">
      <c r="A229" s="39"/>
      <c r="B229" s="7">
        <v>4440</v>
      </c>
      <c r="C229" s="7" t="s">
        <v>49</v>
      </c>
      <c r="D229" s="8">
        <v>2776</v>
      </c>
      <c r="E229" s="8">
        <v>0</v>
      </c>
      <c r="F229" s="40">
        <f>SUM(D229:E229)</f>
        <v>2776</v>
      </c>
    </row>
    <row r="230" spans="1:6" ht="60" customHeight="1" hidden="1">
      <c r="A230" s="35"/>
      <c r="B230" s="5"/>
      <c r="C230" s="5" t="s">
        <v>78</v>
      </c>
      <c r="D230" s="6">
        <f>SUM(D231,D233,D236,)</f>
        <v>8524</v>
      </c>
      <c r="E230" s="6">
        <f>E231+E236</f>
        <v>0</v>
      </c>
      <c r="F230" s="36">
        <f t="shared" si="5"/>
        <v>8524</v>
      </c>
    </row>
    <row r="231" spans="1:6" ht="60" customHeight="1" hidden="1">
      <c r="A231" s="45">
        <v>85324</v>
      </c>
      <c r="B231" s="28"/>
      <c r="C231" s="28" t="s">
        <v>79</v>
      </c>
      <c r="D231" s="27">
        <f>D232</f>
        <v>0</v>
      </c>
      <c r="E231" s="27">
        <f>E232</f>
        <v>0</v>
      </c>
      <c r="F231" s="42">
        <f t="shared" si="5"/>
        <v>0</v>
      </c>
    </row>
    <row r="232" spans="1:6" ht="60" customHeight="1">
      <c r="A232" s="39"/>
      <c r="B232" s="7">
        <v>2510</v>
      </c>
      <c r="C232" s="7" t="s">
        <v>80</v>
      </c>
      <c r="D232" s="8">
        <v>0</v>
      </c>
      <c r="E232" s="8">
        <v>0</v>
      </c>
      <c r="F232" s="40">
        <f t="shared" si="5"/>
        <v>0</v>
      </c>
    </row>
    <row r="233" spans="1:6" ht="60" customHeight="1">
      <c r="A233" s="54">
        <v>85334</v>
      </c>
      <c r="B233" s="24"/>
      <c r="C233" s="24" t="s">
        <v>113</v>
      </c>
      <c r="D233" s="25">
        <f>SUM(D235,D234)</f>
        <v>0</v>
      </c>
      <c r="E233" s="25">
        <v>0</v>
      </c>
      <c r="F233" s="55">
        <f t="shared" si="5"/>
        <v>0</v>
      </c>
    </row>
    <row r="234" spans="1:6" ht="60" customHeight="1">
      <c r="A234" s="39"/>
      <c r="B234" s="7">
        <v>4210</v>
      </c>
      <c r="C234" s="7" t="s">
        <v>17</v>
      </c>
      <c r="D234" s="8">
        <v>0</v>
      </c>
      <c r="E234" s="8">
        <v>0</v>
      </c>
      <c r="F234" s="40">
        <f>SUM(D234:E234)</f>
        <v>0</v>
      </c>
    </row>
    <row r="235" spans="1:6" ht="74.25" customHeight="1">
      <c r="A235" s="39"/>
      <c r="B235" s="7">
        <v>4300</v>
      </c>
      <c r="C235" s="7" t="s">
        <v>8</v>
      </c>
      <c r="D235" s="8">
        <v>0</v>
      </c>
      <c r="E235" s="8">
        <f>SUM(E234)</f>
        <v>0</v>
      </c>
      <c r="F235" s="40">
        <f>SUM(D235:E235)</f>
        <v>0</v>
      </c>
    </row>
    <row r="236" spans="1:6" ht="159" customHeight="1">
      <c r="A236" s="45">
        <v>85395</v>
      </c>
      <c r="B236" s="28"/>
      <c r="C236" s="28" t="s">
        <v>12</v>
      </c>
      <c r="D236" s="27">
        <f>SUM(D237)</f>
        <v>8524</v>
      </c>
      <c r="E236" s="27">
        <f>E237</f>
        <v>0</v>
      </c>
      <c r="F236" s="42">
        <f t="shared" si="5"/>
        <v>8524</v>
      </c>
    </row>
    <row r="237" spans="1:6" ht="60" customHeight="1" hidden="1">
      <c r="A237" s="39"/>
      <c r="B237" s="7">
        <v>2510</v>
      </c>
      <c r="C237" s="7" t="s">
        <v>80</v>
      </c>
      <c r="D237" s="8">
        <v>8524</v>
      </c>
      <c r="E237" s="8">
        <v>0</v>
      </c>
      <c r="F237" s="40">
        <f t="shared" si="5"/>
        <v>8524</v>
      </c>
    </row>
    <row r="238" spans="1:6" ht="60" customHeight="1" hidden="1">
      <c r="A238" s="35"/>
      <c r="B238" s="5"/>
      <c r="C238" s="5" t="s">
        <v>81</v>
      </c>
      <c r="D238" s="6">
        <f>D239+D241</f>
        <v>20000</v>
      </c>
      <c r="E238" s="6">
        <f>E239+E241</f>
        <v>0</v>
      </c>
      <c r="F238" s="36">
        <f t="shared" si="5"/>
        <v>20000</v>
      </c>
    </row>
    <row r="239" spans="1:6" ht="60" customHeight="1">
      <c r="A239" s="45">
        <v>85412</v>
      </c>
      <c r="B239" s="28"/>
      <c r="C239" s="28" t="s">
        <v>82</v>
      </c>
      <c r="D239" s="27">
        <f>D240</f>
        <v>20000</v>
      </c>
      <c r="E239" s="27">
        <f>E240</f>
        <v>0</v>
      </c>
      <c r="F239" s="42">
        <f t="shared" si="5"/>
        <v>20000</v>
      </c>
    </row>
    <row r="240" spans="1:6" ht="60" customHeight="1">
      <c r="A240" s="39"/>
      <c r="B240" s="7">
        <v>2360</v>
      </c>
      <c r="C240" s="20" t="s">
        <v>138</v>
      </c>
      <c r="D240" s="8">
        <v>20000</v>
      </c>
      <c r="E240" s="8">
        <v>0</v>
      </c>
      <c r="F240" s="40">
        <f t="shared" si="5"/>
        <v>20000</v>
      </c>
    </row>
    <row r="241" spans="1:6" ht="60" customHeight="1">
      <c r="A241" s="45">
        <v>85415</v>
      </c>
      <c r="B241" s="28"/>
      <c r="C241" s="28" t="s">
        <v>83</v>
      </c>
      <c r="D241" s="27">
        <f>SUM(D242)</f>
        <v>0</v>
      </c>
      <c r="E241" s="27">
        <f>E242</f>
        <v>0</v>
      </c>
      <c r="F241" s="42">
        <f t="shared" si="5"/>
        <v>0</v>
      </c>
    </row>
    <row r="242" spans="1:6" ht="60" customHeight="1">
      <c r="A242" s="39"/>
      <c r="B242" s="7">
        <v>3260</v>
      </c>
      <c r="C242" s="7" t="s">
        <v>84</v>
      </c>
      <c r="D242" s="8">
        <v>0</v>
      </c>
      <c r="E242" s="8">
        <v>0</v>
      </c>
      <c r="F242" s="40">
        <f t="shared" si="5"/>
        <v>0</v>
      </c>
    </row>
    <row r="243" spans="1:6" ht="60" customHeight="1">
      <c r="A243" s="51"/>
      <c r="B243" s="9"/>
      <c r="C243" s="9" t="s">
        <v>85</v>
      </c>
      <c r="D243" s="10">
        <f>SUM(D244,D247,D251,D256,D263,D266,D270,D273,)</f>
        <v>2020503</v>
      </c>
      <c r="E243" s="10">
        <v>0</v>
      </c>
      <c r="F243" s="52">
        <f t="shared" si="5"/>
        <v>2020503</v>
      </c>
    </row>
    <row r="244" spans="1:7" ht="60" customHeight="1" hidden="1">
      <c r="A244" s="45">
        <v>90001</v>
      </c>
      <c r="B244" s="28"/>
      <c r="C244" s="28" t="s">
        <v>86</v>
      </c>
      <c r="D244" s="27">
        <f>SUM(D246,D245)</f>
        <v>35000</v>
      </c>
      <c r="E244" s="27">
        <f>E246</f>
        <v>0</v>
      </c>
      <c r="F244" s="42">
        <f t="shared" si="5"/>
        <v>35000</v>
      </c>
      <c r="G244" s="13"/>
    </row>
    <row r="245" spans="1:6" ht="60" customHeight="1">
      <c r="A245" s="43"/>
      <c r="B245" s="12">
        <v>4210</v>
      </c>
      <c r="C245" s="21" t="s">
        <v>17</v>
      </c>
      <c r="D245" s="11">
        <v>3000</v>
      </c>
      <c r="E245" s="11">
        <v>0</v>
      </c>
      <c r="F245" s="44">
        <f>SUM(D245:E245)</f>
        <v>3000</v>
      </c>
    </row>
    <row r="246" spans="1:6" ht="60" customHeight="1">
      <c r="A246" s="50"/>
      <c r="B246" s="7">
        <v>4300</v>
      </c>
      <c r="C246" s="7" t="s">
        <v>8</v>
      </c>
      <c r="D246" s="8">
        <v>32000</v>
      </c>
      <c r="E246" s="8">
        <v>0</v>
      </c>
      <c r="F246" s="40">
        <f t="shared" si="5"/>
        <v>32000</v>
      </c>
    </row>
    <row r="247" spans="1:6" ht="60" customHeight="1">
      <c r="A247" s="45">
        <v>90002</v>
      </c>
      <c r="B247" s="28"/>
      <c r="C247" s="28" t="s">
        <v>87</v>
      </c>
      <c r="D247" s="27">
        <f>SUM(D250,D249,D248)</f>
        <v>821500</v>
      </c>
      <c r="E247" s="27">
        <f>E249</f>
        <v>0</v>
      </c>
      <c r="F247" s="42">
        <f t="shared" si="5"/>
        <v>821500</v>
      </c>
    </row>
    <row r="248" spans="1:6" ht="60" customHeight="1">
      <c r="A248" s="43"/>
      <c r="B248" s="12">
        <v>4210</v>
      </c>
      <c r="C248" s="12" t="s">
        <v>17</v>
      </c>
      <c r="D248" s="11">
        <v>0</v>
      </c>
      <c r="E248" s="11"/>
      <c r="F248" s="44">
        <f>SUM(D248:E248)</f>
        <v>0</v>
      </c>
    </row>
    <row r="249" spans="1:6" ht="60" customHeight="1">
      <c r="A249" s="39"/>
      <c r="B249" s="7">
        <v>4300</v>
      </c>
      <c r="C249" s="7" t="s">
        <v>8</v>
      </c>
      <c r="D249" s="8">
        <v>816500</v>
      </c>
      <c r="E249" s="8">
        <v>0</v>
      </c>
      <c r="F249" s="40">
        <f t="shared" si="5"/>
        <v>816500</v>
      </c>
    </row>
    <row r="250" spans="1:6" ht="60" customHeight="1">
      <c r="A250" s="39"/>
      <c r="B250" s="7">
        <v>6050</v>
      </c>
      <c r="C250" s="7" t="s">
        <v>9</v>
      </c>
      <c r="D250" s="8">
        <v>5000</v>
      </c>
      <c r="E250" s="8">
        <v>0</v>
      </c>
      <c r="F250" s="40">
        <f>SUM(D250:E250)</f>
        <v>5000</v>
      </c>
    </row>
    <row r="251" spans="1:6" ht="60" customHeight="1">
      <c r="A251" s="45">
        <v>90003</v>
      </c>
      <c r="B251" s="28"/>
      <c r="C251" s="28" t="s">
        <v>88</v>
      </c>
      <c r="D251" s="27">
        <f>SUM(D255,D254,D253,D252)</f>
        <v>156000</v>
      </c>
      <c r="E251" s="27">
        <f>SUM(E252:E255)</f>
        <v>0</v>
      </c>
      <c r="F251" s="42">
        <f t="shared" si="5"/>
        <v>156000</v>
      </c>
    </row>
    <row r="252" spans="1:6" ht="60" customHeight="1">
      <c r="A252" s="39"/>
      <c r="B252" s="7">
        <v>4110</v>
      </c>
      <c r="C252" s="7" t="s">
        <v>15</v>
      </c>
      <c r="D252" s="8">
        <v>5000</v>
      </c>
      <c r="E252" s="8">
        <v>0</v>
      </c>
      <c r="F252" s="40">
        <f t="shared" si="5"/>
        <v>5000</v>
      </c>
    </row>
    <row r="253" spans="1:6" ht="60" customHeight="1">
      <c r="A253" s="39"/>
      <c r="B253" s="7">
        <v>4170</v>
      </c>
      <c r="C253" s="7" t="s">
        <v>27</v>
      </c>
      <c r="D253" s="8">
        <v>30000</v>
      </c>
      <c r="E253" s="8">
        <v>0</v>
      </c>
      <c r="F253" s="40">
        <f t="shared" si="5"/>
        <v>30000</v>
      </c>
    </row>
    <row r="254" spans="1:6" ht="60" customHeight="1">
      <c r="A254" s="39"/>
      <c r="B254" s="7">
        <v>4210</v>
      </c>
      <c r="C254" s="7" t="s">
        <v>17</v>
      </c>
      <c r="D254" s="8">
        <v>31000</v>
      </c>
      <c r="E254" s="8">
        <v>0</v>
      </c>
      <c r="F254" s="40">
        <f t="shared" si="5"/>
        <v>31000</v>
      </c>
    </row>
    <row r="255" spans="1:6" ht="60" customHeight="1">
      <c r="A255" s="39"/>
      <c r="B255" s="7">
        <v>4300</v>
      </c>
      <c r="C255" s="7" t="s">
        <v>8</v>
      </c>
      <c r="D255" s="8">
        <v>90000</v>
      </c>
      <c r="E255" s="8">
        <v>0</v>
      </c>
      <c r="F255" s="40">
        <f t="shared" si="5"/>
        <v>90000</v>
      </c>
    </row>
    <row r="256" spans="1:6" ht="60" customHeight="1">
      <c r="A256" s="45">
        <v>90004</v>
      </c>
      <c r="B256" s="28"/>
      <c r="C256" s="28" t="s">
        <v>89</v>
      </c>
      <c r="D256" s="27">
        <f>SUM(D257:D260)</f>
        <v>173003</v>
      </c>
      <c r="E256" s="27">
        <f>SUM(E257:E260)</f>
        <v>0</v>
      </c>
      <c r="F256" s="42">
        <f t="shared" si="5"/>
        <v>173003</v>
      </c>
    </row>
    <row r="257" spans="1:6" ht="60" customHeight="1" hidden="1">
      <c r="A257" s="39"/>
      <c r="B257" s="7">
        <v>4110</v>
      </c>
      <c r="C257" s="7" t="s">
        <v>15</v>
      </c>
      <c r="D257" s="8">
        <v>6000</v>
      </c>
      <c r="E257" s="8">
        <v>0</v>
      </c>
      <c r="F257" s="40">
        <f t="shared" si="5"/>
        <v>6000</v>
      </c>
    </row>
    <row r="258" spans="1:6" ht="60" customHeight="1" hidden="1">
      <c r="A258" s="39"/>
      <c r="B258" s="7">
        <v>4170</v>
      </c>
      <c r="C258" s="7" t="s">
        <v>27</v>
      </c>
      <c r="D258" s="8">
        <v>30666</v>
      </c>
      <c r="E258" s="8">
        <v>0</v>
      </c>
      <c r="F258" s="40">
        <f t="shared" si="5"/>
        <v>30666</v>
      </c>
    </row>
    <row r="259" spans="1:6" ht="60" customHeight="1">
      <c r="A259" s="39"/>
      <c r="B259" s="7">
        <v>4210</v>
      </c>
      <c r="C259" s="7" t="s">
        <v>17</v>
      </c>
      <c r="D259" s="8">
        <v>45515</v>
      </c>
      <c r="E259" s="8">
        <v>0</v>
      </c>
      <c r="F259" s="40">
        <f t="shared" si="5"/>
        <v>45515</v>
      </c>
    </row>
    <row r="260" spans="1:6" ht="60" customHeight="1">
      <c r="A260" s="39"/>
      <c r="B260" s="7">
        <v>4300</v>
      </c>
      <c r="C260" s="7" t="s">
        <v>8</v>
      </c>
      <c r="D260" s="8">
        <v>90822</v>
      </c>
      <c r="E260" s="8">
        <v>0</v>
      </c>
      <c r="F260" s="40">
        <f t="shared" si="5"/>
        <v>90822</v>
      </c>
    </row>
    <row r="261" spans="1:6" ht="60" customHeight="1">
      <c r="A261" s="54">
        <v>90005</v>
      </c>
      <c r="B261" s="24"/>
      <c r="C261" s="26" t="s">
        <v>133</v>
      </c>
      <c r="D261" s="25">
        <f>SUM(D262)</f>
        <v>0</v>
      </c>
      <c r="E261" s="25">
        <v>0</v>
      </c>
      <c r="F261" s="55">
        <f>SUM(D261:E261)</f>
        <v>0</v>
      </c>
    </row>
    <row r="262" spans="1:6" ht="60" customHeight="1">
      <c r="A262" s="39"/>
      <c r="B262" s="7">
        <v>4300</v>
      </c>
      <c r="C262" s="20" t="s">
        <v>8</v>
      </c>
      <c r="D262" s="8">
        <v>0</v>
      </c>
      <c r="E262" s="8">
        <v>0</v>
      </c>
      <c r="F262" s="40">
        <f>SUM(D262:E262)</f>
        <v>0</v>
      </c>
    </row>
    <row r="263" spans="1:6" ht="60" customHeight="1" hidden="1">
      <c r="A263" s="45">
        <v>90013</v>
      </c>
      <c r="B263" s="28"/>
      <c r="C263" s="28" t="s">
        <v>90</v>
      </c>
      <c r="D263" s="27">
        <f>SUM(D264:D265)</f>
        <v>42000</v>
      </c>
      <c r="E263" s="27">
        <f>SUM(E264:E265)</f>
        <v>0</v>
      </c>
      <c r="F263" s="42">
        <f t="shared" si="5"/>
        <v>42000</v>
      </c>
    </row>
    <row r="264" spans="1:6" ht="60" customHeight="1">
      <c r="A264" s="39"/>
      <c r="B264" s="7">
        <v>4210</v>
      </c>
      <c r="C264" s="7" t="s">
        <v>17</v>
      </c>
      <c r="D264" s="8">
        <v>2000</v>
      </c>
      <c r="E264" s="8">
        <v>0</v>
      </c>
      <c r="F264" s="40">
        <f t="shared" si="5"/>
        <v>2000</v>
      </c>
    </row>
    <row r="265" spans="1:6" ht="60" customHeight="1">
      <c r="A265" s="39"/>
      <c r="B265" s="7">
        <v>4300</v>
      </c>
      <c r="C265" s="7" t="s">
        <v>8</v>
      </c>
      <c r="D265" s="8">
        <v>40000</v>
      </c>
      <c r="E265" s="8">
        <v>0</v>
      </c>
      <c r="F265" s="40">
        <f t="shared" si="5"/>
        <v>40000</v>
      </c>
    </row>
    <row r="266" spans="1:6" ht="60" customHeight="1">
      <c r="A266" s="45">
        <v>90015</v>
      </c>
      <c r="B266" s="28"/>
      <c r="C266" s="28" t="s">
        <v>91</v>
      </c>
      <c r="D266" s="27">
        <f>SUM(D267:D269)</f>
        <v>765000</v>
      </c>
      <c r="E266" s="27">
        <f>SUM(E267:E269)</f>
        <v>0</v>
      </c>
      <c r="F266" s="42">
        <f t="shared" si="5"/>
        <v>765000</v>
      </c>
    </row>
    <row r="267" spans="1:6" ht="60" customHeight="1">
      <c r="A267" s="39"/>
      <c r="B267" s="7">
        <v>4210</v>
      </c>
      <c r="C267" s="7" t="s">
        <v>17</v>
      </c>
      <c r="D267" s="8">
        <v>0</v>
      </c>
      <c r="E267" s="8">
        <v>0</v>
      </c>
      <c r="F267" s="40">
        <f t="shared" si="5"/>
        <v>0</v>
      </c>
    </row>
    <row r="268" spans="1:6" ht="60" customHeight="1">
      <c r="A268" s="39"/>
      <c r="B268" s="7">
        <v>4260</v>
      </c>
      <c r="C268" s="7" t="s">
        <v>31</v>
      </c>
      <c r="D268" s="8">
        <v>15000</v>
      </c>
      <c r="E268" s="8">
        <v>0</v>
      </c>
      <c r="F268" s="40">
        <f t="shared" si="5"/>
        <v>15000</v>
      </c>
    </row>
    <row r="269" spans="1:6" ht="60" customHeight="1">
      <c r="A269" s="39"/>
      <c r="B269" s="7">
        <v>4300</v>
      </c>
      <c r="C269" s="7" t="s">
        <v>8</v>
      </c>
      <c r="D269" s="8">
        <v>750000</v>
      </c>
      <c r="E269" s="8">
        <v>0</v>
      </c>
      <c r="F269" s="40">
        <f t="shared" si="5"/>
        <v>750000</v>
      </c>
    </row>
    <row r="270" spans="1:6" ht="60" customHeight="1" hidden="1">
      <c r="A270" s="45">
        <v>90019</v>
      </c>
      <c r="B270" s="28"/>
      <c r="C270" s="28" t="s">
        <v>92</v>
      </c>
      <c r="D270" s="27">
        <f>SUM(D271:D272)</f>
        <v>18000</v>
      </c>
      <c r="E270" s="27">
        <f>SUM(E271:E272)</f>
        <v>0</v>
      </c>
      <c r="F270" s="42">
        <f t="shared" si="5"/>
        <v>18000</v>
      </c>
    </row>
    <row r="271" spans="1:6" ht="60" customHeight="1">
      <c r="A271" s="39"/>
      <c r="B271" s="7">
        <v>4210</v>
      </c>
      <c r="C271" s="20" t="s">
        <v>17</v>
      </c>
      <c r="D271" s="8">
        <v>14000</v>
      </c>
      <c r="E271" s="8">
        <v>0</v>
      </c>
      <c r="F271" s="40">
        <f t="shared" si="5"/>
        <v>14000</v>
      </c>
    </row>
    <row r="272" spans="1:6" ht="60" customHeight="1">
      <c r="A272" s="39"/>
      <c r="B272" s="7">
        <v>4300</v>
      </c>
      <c r="C272" s="7" t="s">
        <v>8</v>
      </c>
      <c r="D272" s="8">
        <v>4000</v>
      </c>
      <c r="E272" s="8">
        <v>0</v>
      </c>
      <c r="F272" s="40">
        <f t="shared" si="5"/>
        <v>4000</v>
      </c>
    </row>
    <row r="273" spans="1:6" ht="60" customHeight="1">
      <c r="A273" s="45">
        <v>90095</v>
      </c>
      <c r="B273" s="28"/>
      <c r="C273" s="28" t="s">
        <v>12</v>
      </c>
      <c r="D273" s="27">
        <f>SUM(D274,D275)</f>
        <v>10000</v>
      </c>
      <c r="E273" s="27">
        <f>E275</f>
        <v>0</v>
      </c>
      <c r="F273" s="42">
        <f t="shared" si="5"/>
        <v>10000</v>
      </c>
    </row>
    <row r="274" spans="1:6" ht="60" customHeight="1">
      <c r="A274" s="43"/>
      <c r="B274" s="12">
        <v>4170</v>
      </c>
      <c r="C274" s="12" t="s">
        <v>27</v>
      </c>
      <c r="D274" s="11">
        <v>0</v>
      </c>
      <c r="E274" s="11">
        <v>0</v>
      </c>
      <c r="F274" s="44">
        <f>SUM(D274:E274)</f>
        <v>0</v>
      </c>
    </row>
    <row r="275" spans="1:6" ht="60" customHeight="1">
      <c r="A275" s="39"/>
      <c r="B275" s="7">
        <v>4300</v>
      </c>
      <c r="C275" s="7" t="s">
        <v>8</v>
      </c>
      <c r="D275" s="8">
        <v>10000</v>
      </c>
      <c r="E275" s="8">
        <v>0</v>
      </c>
      <c r="F275" s="40">
        <f t="shared" si="5"/>
        <v>10000</v>
      </c>
    </row>
    <row r="276" spans="1:6" ht="60" customHeight="1">
      <c r="A276" s="35"/>
      <c r="B276" s="5"/>
      <c r="C276" s="5" t="s">
        <v>93</v>
      </c>
      <c r="D276" s="6">
        <f>D277+D291+D294</f>
        <v>897500</v>
      </c>
      <c r="E276" s="6">
        <f>E277+E291+E294</f>
        <v>0</v>
      </c>
      <c r="F276" s="36">
        <f t="shared" si="5"/>
        <v>897500</v>
      </c>
    </row>
    <row r="277" spans="1:6" ht="60" customHeight="1">
      <c r="A277" s="45">
        <v>92109</v>
      </c>
      <c r="B277" s="28"/>
      <c r="C277" s="28" t="s">
        <v>94</v>
      </c>
      <c r="D277" s="27">
        <f>SUM(D278,D279,D280,D281,D282,D283,D284,D286,D287,D288)</f>
        <v>366276</v>
      </c>
      <c r="E277" s="27">
        <f>SUM(E278:E290)</f>
        <v>0</v>
      </c>
      <c r="F277" s="42">
        <f t="shared" si="5"/>
        <v>366276</v>
      </c>
    </row>
    <row r="278" spans="1:6" ht="60" customHeight="1">
      <c r="A278" s="39"/>
      <c r="B278" s="7">
        <v>4110</v>
      </c>
      <c r="C278" s="7" t="s">
        <v>37</v>
      </c>
      <c r="D278" s="8">
        <v>18472</v>
      </c>
      <c r="E278" s="8">
        <v>0</v>
      </c>
      <c r="F278" s="40">
        <f t="shared" si="5"/>
        <v>18472</v>
      </c>
    </row>
    <row r="279" spans="1:6" ht="60" customHeight="1">
      <c r="A279" s="39"/>
      <c r="B279" s="7">
        <v>4120</v>
      </c>
      <c r="C279" s="7" t="s">
        <v>38</v>
      </c>
      <c r="D279" s="8">
        <v>704</v>
      </c>
      <c r="E279" s="8">
        <v>0</v>
      </c>
      <c r="F279" s="40">
        <f t="shared" si="5"/>
        <v>704</v>
      </c>
    </row>
    <row r="280" spans="1:6" ht="60" customHeight="1">
      <c r="A280" s="39"/>
      <c r="B280" s="7">
        <v>4170</v>
      </c>
      <c r="C280" s="7" t="s">
        <v>27</v>
      </c>
      <c r="D280" s="8">
        <v>120000</v>
      </c>
      <c r="E280" s="8">
        <v>0</v>
      </c>
      <c r="F280" s="40">
        <f t="shared" si="5"/>
        <v>120000</v>
      </c>
    </row>
    <row r="281" spans="1:6" ht="60" customHeight="1" hidden="1">
      <c r="A281" s="39"/>
      <c r="B281" s="7">
        <v>4210</v>
      </c>
      <c r="C281" s="7" t="s">
        <v>17</v>
      </c>
      <c r="D281" s="8">
        <v>90000</v>
      </c>
      <c r="E281" s="8">
        <v>0</v>
      </c>
      <c r="F281" s="40">
        <f t="shared" si="5"/>
        <v>90000</v>
      </c>
    </row>
    <row r="282" spans="1:6" ht="60" customHeight="1">
      <c r="A282" s="39"/>
      <c r="B282" s="7">
        <v>4260</v>
      </c>
      <c r="C282" s="7" t="s">
        <v>31</v>
      </c>
      <c r="D282" s="8">
        <v>34000</v>
      </c>
      <c r="E282" s="8">
        <v>0</v>
      </c>
      <c r="F282" s="40">
        <f t="shared" si="5"/>
        <v>34000</v>
      </c>
    </row>
    <row r="283" spans="1:6" ht="60" customHeight="1">
      <c r="A283" s="39"/>
      <c r="B283" s="7">
        <v>4270</v>
      </c>
      <c r="C283" s="7" t="s">
        <v>21</v>
      </c>
      <c r="D283" s="8">
        <v>15000</v>
      </c>
      <c r="E283" s="8">
        <v>0</v>
      </c>
      <c r="F283" s="40">
        <f t="shared" si="5"/>
        <v>15000</v>
      </c>
    </row>
    <row r="284" spans="1:6" ht="60" customHeight="1">
      <c r="A284" s="39"/>
      <c r="B284" s="7">
        <v>4300</v>
      </c>
      <c r="C284" s="7" t="s">
        <v>8</v>
      </c>
      <c r="D284" s="8">
        <v>30000</v>
      </c>
      <c r="E284" s="8">
        <v>0</v>
      </c>
      <c r="F284" s="40">
        <f t="shared" si="5"/>
        <v>30000</v>
      </c>
    </row>
    <row r="285" spans="1:6" ht="60" customHeight="1" hidden="1">
      <c r="A285" s="39"/>
      <c r="B285" s="7">
        <v>4360</v>
      </c>
      <c r="C285" s="20" t="s">
        <v>125</v>
      </c>
      <c r="D285" s="8">
        <v>0</v>
      </c>
      <c r="E285" s="8">
        <v>0</v>
      </c>
      <c r="F285" s="40">
        <f t="shared" si="5"/>
        <v>0</v>
      </c>
    </row>
    <row r="286" spans="1:6" ht="60" customHeight="1" hidden="1">
      <c r="A286" s="39"/>
      <c r="B286" s="7">
        <v>4430</v>
      </c>
      <c r="C286" s="7" t="s">
        <v>18</v>
      </c>
      <c r="D286" s="8">
        <v>2000</v>
      </c>
      <c r="E286" s="8">
        <v>0</v>
      </c>
      <c r="F286" s="40">
        <f aca="true" t="shared" si="6" ref="F286:F309">D286+E286</f>
        <v>2000</v>
      </c>
    </row>
    <row r="287" spans="1:6" ht="60" customHeight="1">
      <c r="A287" s="39"/>
      <c r="B287" s="7">
        <v>4520</v>
      </c>
      <c r="C287" s="20" t="s">
        <v>139</v>
      </c>
      <c r="D287" s="8">
        <v>6100</v>
      </c>
      <c r="E287" s="8">
        <v>0</v>
      </c>
      <c r="F287" s="40">
        <f t="shared" si="6"/>
        <v>6100</v>
      </c>
    </row>
    <row r="288" spans="1:6" ht="60" customHeight="1">
      <c r="A288" s="39"/>
      <c r="B288" s="7">
        <v>6050</v>
      </c>
      <c r="C288" s="7" t="s">
        <v>9</v>
      </c>
      <c r="D288" s="8">
        <v>50000</v>
      </c>
      <c r="E288" s="8">
        <v>0</v>
      </c>
      <c r="F288" s="40">
        <f t="shared" si="6"/>
        <v>50000</v>
      </c>
    </row>
    <row r="289" spans="1:6" ht="60" customHeight="1" hidden="1">
      <c r="A289" s="39"/>
      <c r="B289" s="7">
        <v>6057</v>
      </c>
      <c r="C289" s="7" t="s">
        <v>9</v>
      </c>
      <c r="D289" s="8">
        <v>0</v>
      </c>
      <c r="E289" s="8">
        <v>0</v>
      </c>
      <c r="F289" s="40">
        <f t="shared" si="6"/>
        <v>0</v>
      </c>
    </row>
    <row r="290" spans="1:6" ht="60" customHeight="1">
      <c r="A290" s="39"/>
      <c r="B290" s="7">
        <v>6069</v>
      </c>
      <c r="C290" s="7" t="s">
        <v>9</v>
      </c>
      <c r="D290" s="8">
        <v>0</v>
      </c>
      <c r="E290" s="8">
        <v>0</v>
      </c>
      <c r="F290" s="40">
        <f t="shared" si="6"/>
        <v>0</v>
      </c>
    </row>
    <row r="291" spans="1:6" ht="125.25" customHeight="1">
      <c r="A291" s="45">
        <v>92116</v>
      </c>
      <c r="B291" s="28"/>
      <c r="C291" s="28" t="s">
        <v>95</v>
      </c>
      <c r="D291" s="27">
        <f>SUM(D292,D293)</f>
        <v>510224</v>
      </c>
      <c r="E291" s="27">
        <f>SUM(E292:E293)</f>
        <v>0</v>
      </c>
      <c r="F291" s="42">
        <f t="shared" si="6"/>
        <v>510224</v>
      </c>
    </row>
    <row r="292" spans="1:6" ht="67.5" customHeight="1" hidden="1">
      <c r="A292" s="39"/>
      <c r="B292" s="7">
        <v>2480</v>
      </c>
      <c r="C292" s="7" t="s">
        <v>96</v>
      </c>
      <c r="D292" s="8">
        <v>510224</v>
      </c>
      <c r="E292" s="8">
        <v>0</v>
      </c>
      <c r="F292" s="40">
        <f t="shared" si="6"/>
        <v>510224</v>
      </c>
    </row>
    <row r="293" spans="1:6" ht="60" customHeight="1" hidden="1">
      <c r="A293" s="39"/>
      <c r="B293" s="7">
        <v>4300</v>
      </c>
      <c r="C293" s="7" t="s">
        <v>8</v>
      </c>
      <c r="D293" s="8">
        <v>0</v>
      </c>
      <c r="E293" s="8">
        <v>0</v>
      </c>
      <c r="F293" s="40">
        <f t="shared" si="6"/>
        <v>0</v>
      </c>
    </row>
    <row r="294" spans="1:6" ht="60" customHeight="1">
      <c r="A294" s="45">
        <v>92120</v>
      </c>
      <c r="B294" s="28"/>
      <c r="C294" s="33" t="s">
        <v>117</v>
      </c>
      <c r="D294" s="27">
        <f>SUM(D295:D297)</f>
        <v>21000</v>
      </c>
      <c r="E294" s="27">
        <f>SUM(E295:E297)</f>
        <v>0</v>
      </c>
      <c r="F294" s="42">
        <f t="shared" si="6"/>
        <v>21000</v>
      </c>
    </row>
    <row r="295" spans="1:6" ht="60" customHeight="1">
      <c r="A295" s="39"/>
      <c r="B295" s="7">
        <v>2720</v>
      </c>
      <c r="C295" s="20" t="s">
        <v>118</v>
      </c>
      <c r="D295" s="8">
        <v>21000</v>
      </c>
      <c r="E295" s="8">
        <v>0</v>
      </c>
      <c r="F295" s="40">
        <f t="shared" si="6"/>
        <v>21000</v>
      </c>
    </row>
    <row r="296" spans="1:6" ht="144" customHeight="1">
      <c r="A296" s="39"/>
      <c r="B296" s="7">
        <v>4170</v>
      </c>
      <c r="C296" s="20" t="s">
        <v>134</v>
      </c>
      <c r="D296" s="8">
        <v>0</v>
      </c>
      <c r="E296" s="8">
        <v>0</v>
      </c>
      <c r="F296" s="40">
        <f t="shared" si="6"/>
        <v>0</v>
      </c>
    </row>
    <row r="297" spans="1:6" ht="60" customHeight="1">
      <c r="A297" s="39"/>
      <c r="B297" s="7">
        <v>4300</v>
      </c>
      <c r="C297" s="20" t="s">
        <v>8</v>
      </c>
      <c r="D297" s="8">
        <v>0</v>
      </c>
      <c r="E297" s="8">
        <v>0</v>
      </c>
      <c r="F297" s="40">
        <f t="shared" si="6"/>
        <v>0</v>
      </c>
    </row>
    <row r="298" spans="1:6" ht="60" customHeight="1">
      <c r="A298" s="35"/>
      <c r="B298" s="5"/>
      <c r="C298" s="5" t="s">
        <v>97</v>
      </c>
      <c r="D298" s="6">
        <f>D299</f>
        <v>204662</v>
      </c>
      <c r="E298" s="6">
        <f>E299</f>
        <v>0</v>
      </c>
      <c r="F298" s="36">
        <f t="shared" si="6"/>
        <v>204662</v>
      </c>
    </row>
    <row r="299" spans="1:6" ht="60" customHeight="1">
      <c r="A299" s="45">
        <v>92605</v>
      </c>
      <c r="B299" s="28"/>
      <c r="C299" s="28" t="s">
        <v>98</v>
      </c>
      <c r="D299" s="27">
        <f>SUM(D300:D309)</f>
        <v>204662</v>
      </c>
      <c r="E299" s="27">
        <f>SUM(E300:E309)</f>
        <v>0</v>
      </c>
      <c r="F299" s="42">
        <f t="shared" si="6"/>
        <v>204662</v>
      </c>
    </row>
    <row r="300" spans="1:6" ht="60" customHeight="1">
      <c r="A300" s="39"/>
      <c r="B300" s="7">
        <v>2360</v>
      </c>
      <c r="C300" s="20" t="s">
        <v>138</v>
      </c>
      <c r="D300" s="8">
        <v>35000</v>
      </c>
      <c r="E300" s="8">
        <v>0</v>
      </c>
      <c r="F300" s="40">
        <f t="shared" si="6"/>
        <v>35000</v>
      </c>
    </row>
    <row r="301" spans="1:6" ht="60" customHeight="1">
      <c r="A301" s="39"/>
      <c r="B301" s="7">
        <v>4110</v>
      </c>
      <c r="C301" s="7" t="s">
        <v>15</v>
      </c>
      <c r="D301" s="8">
        <v>3000</v>
      </c>
      <c r="E301" s="8">
        <v>0</v>
      </c>
      <c r="F301" s="40">
        <f t="shared" si="6"/>
        <v>3000</v>
      </c>
    </row>
    <row r="302" spans="1:6" ht="60" customHeight="1">
      <c r="A302" s="39"/>
      <c r="B302" s="7">
        <v>4120</v>
      </c>
      <c r="C302" s="7" t="s">
        <v>16</v>
      </c>
      <c r="D302" s="8">
        <v>100</v>
      </c>
      <c r="E302" s="8">
        <v>0</v>
      </c>
      <c r="F302" s="40">
        <f t="shared" si="6"/>
        <v>100</v>
      </c>
    </row>
    <row r="303" spans="1:6" ht="60" customHeight="1">
      <c r="A303" s="39"/>
      <c r="B303" s="7">
        <v>4170</v>
      </c>
      <c r="C303" s="7" t="s">
        <v>27</v>
      </c>
      <c r="D303" s="8">
        <v>29160</v>
      </c>
      <c r="E303" s="8">
        <v>0</v>
      </c>
      <c r="F303" s="40">
        <f t="shared" si="6"/>
        <v>29160</v>
      </c>
    </row>
    <row r="304" spans="1:6" ht="60" customHeight="1">
      <c r="A304" s="39"/>
      <c r="B304" s="7">
        <v>4210</v>
      </c>
      <c r="C304" s="7" t="s">
        <v>17</v>
      </c>
      <c r="D304" s="8">
        <v>83852</v>
      </c>
      <c r="E304" s="8">
        <v>0</v>
      </c>
      <c r="F304" s="40">
        <f t="shared" si="6"/>
        <v>83852</v>
      </c>
    </row>
    <row r="305" spans="1:6" ht="60" customHeight="1">
      <c r="A305" s="39"/>
      <c r="B305" s="7">
        <v>4260</v>
      </c>
      <c r="C305" s="7" t="s">
        <v>31</v>
      </c>
      <c r="D305" s="8">
        <v>8000</v>
      </c>
      <c r="E305" s="8">
        <v>0</v>
      </c>
      <c r="F305" s="40">
        <f t="shared" si="6"/>
        <v>8000</v>
      </c>
    </row>
    <row r="306" spans="1:7" ht="60" customHeight="1">
      <c r="A306" s="39"/>
      <c r="B306" s="7">
        <v>4270</v>
      </c>
      <c r="C306" s="20" t="s">
        <v>21</v>
      </c>
      <c r="D306" s="8">
        <v>500</v>
      </c>
      <c r="E306" s="8">
        <v>0</v>
      </c>
      <c r="F306" s="40">
        <f t="shared" si="6"/>
        <v>500</v>
      </c>
      <c r="G306" s="13"/>
    </row>
    <row r="307" spans="1:6" ht="60" customHeight="1">
      <c r="A307" s="39"/>
      <c r="B307" s="7">
        <v>4300</v>
      </c>
      <c r="C307" s="7" t="s">
        <v>8</v>
      </c>
      <c r="D307" s="8">
        <v>31200</v>
      </c>
      <c r="E307" s="8">
        <v>0</v>
      </c>
      <c r="F307" s="40">
        <f>D307+E307</f>
        <v>31200</v>
      </c>
    </row>
    <row r="308" spans="1:6" ht="60" customHeight="1">
      <c r="A308" s="39"/>
      <c r="B308" s="7">
        <v>4360</v>
      </c>
      <c r="C308" s="20" t="s">
        <v>124</v>
      </c>
      <c r="D308" s="8">
        <v>7750</v>
      </c>
      <c r="E308" s="8">
        <v>0</v>
      </c>
      <c r="F308" s="40">
        <f>D308+E308</f>
        <v>7750</v>
      </c>
    </row>
    <row r="309" spans="1:6" ht="60" customHeight="1">
      <c r="A309" s="39"/>
      <c r="B309" s="7">
        <v>4520</v>
      </c>
      <c r="C309" s="20" t="s">
        <v>139</v>
      </c>
      <c r="D309" s="8">
        <v>6100</v>
      </c>
      <c r="E309" s="8">
        <v>0</v>
      </c>
      <c r="F309" s="40">
        <f t="shared" si="6"/>
        <v>6100</v>
      </c>
    </row>
    <row r="310" spans="1:6" ht="60" customHeight="1" thickBot="1">
      <c r="A310" s="60"/>
      <c r="B310" s="61"/>
      <c r="C310" s="61" t="s">
        <v>99</v>
      </c>
      <c r="D310" s="62">
        <f>SUM(D6,D24,D40,D46,D63,D71,D124,D138,D158,D161,D166,D215,D194,D230,D238,D243,D276,D298)</f>
        <v>10279535</v>
      </c>
      <c r="E310" s="62">
        <f>SUM(E6,E24,E40,E46,E63,E71,E124,E138,E158,E161,E166,E215,E230,E238,E243,E276,E298,)</f>
        <v>56481</v>
      </c>
      <c r="F310" s="63">
        <f>SUM(F6,F24,F40,F46,F63,F71,F124,F138,F158,F161,F166,F194,F215,F230,F238,F243,F276,F298)</f>
        <v>10336016</v>
      </c>
    </row>
  </sheetData>
  <sheetProtection/>
  <mergeCells count="9">
    <mergeCell ref="A1:F1"/>
    <mergeCell ref="C4:C5"/>
    <mergeCell ref="D4:D5"/>
    <mergeCell ref="E4:E5"/>
    <mergeCell ref="F4:F5"/>
    <mergeCell ref="A4:A5"/>
    <mergeCell ref="B4:B5"/>
    <mergeCell ref="A3:F3"/>
    <mergeCell ref="A2:F2"/>
  </mergeCells>
  <printOptions/>
  <pageMargins left="0.7" right="0.7" top="0.75" bottom="0.75" header="0.3" footer="0.3"/>
  <pageSetup fitToHeight="0" fitToWidth="1" horizontalDpi="600" verticalDpi="600" orientation="portrait" paperSize="9" scale="53" r:id="rId3"/>
  <headerFooter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2014-08-01T13:20:21Z</cp:lastPrinted>
  <dcterms:created xsi:type="dcterms:W3CDTF">2006-09-16T00:00:00Z</dcterms:created>
  <dcterms:modified xsi:type="dcterms:W3CDTF">2017-05-08T12:16:22Z</dcterms:modified>
  <cp:category/>
  <cp:version/>
  <cp:contentType/>
  <cp:contentStatus/>
</cp:coreProperties>
</file>